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dikon-my.sharepoint.com/personal/jonatan_chauca_skandikon_se/Documents/Valcentralen/Statistik 2025/OA-2025/Q4/"/>
    </mc:Choice>
  </mc:AlternateContent>
  <xr:revisionPtr revIDLastSave="377" documentId="8_{4E64CAA9-6278-4A20-AF56-22C37E1512BB}" xr6:coauthVersionLast="47" xr6:coauthVersionMax="47" xr10:uidLastSave="{7AB0A5BE-CA56-4387-80B4-AF6CC7CA45A8}"/>
  <bookViews>
    <workbookView xWindow="-120" yWindow="-120" windowWidth="29040" windowHeight="15720" xr2:uid="{00000000-000D-0000-FFFF-FFFF00000000}"/>
  </bookViews>
  <sheets>
    <sheet name="Q4 2025" sheetId="1" r:id="rId1"/>
    <sheet name="fördelning mellan trad &amp; fond" sheetId="6" r:id="rId2"/>
    <sheet name="Oktober" sheetId="4" r:id="rId3"/>
    <sheet name="November" sheetId="3" r:id="rId4"/>
    <sheet name="December" sheetId="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" l="1"/>
  <c r="C26" i="2"/>
  <c r="D26" i="2"/>
  <c r="E26" i="2"/>
  <c r="F26" i="2"/>
  <c r="B26" i="2"/>
  <c r="F25" i="2"/>
  <c r="G25" i="2"/>
  <c r="C26" i="3"/>
  <c r="D26" i="3"/>
  <c r="E26" i="3"/>
  <c r="F26" i="3"/>
  <c r="G26" i="3"/>
  <c r="B26" i="3"/>
  <c r="F25" i="3"/>
  <c r="G25" i="3"/>
  <c r="F24" i="4"/>
  <c r="F26" i="4" s="1"/>
  <c r="G24" i="4"/>
  <c r="F25" i="4"/>
  <c r="G25" i="4"/>
  <c r="G26" i="4" s="1"/>
  <c r="C26" i="4"/>
  <c r="D26" i="4"/>
  <c r="E26" i="4"/>
  <c r="B26" i="4"/>
  <c r="G3" i="6" l="1"/>
  <c r="G4" i="6"/>
  <c r="G5" i="6"/>
  <c r="G6" i="6"/>
  <c r="G7" i="6"/>
  <c r="G8" i="6"/>
  <c r="G9" i="6"/>
  <c r="G10" i="6"/>
  <c r="G11" i="6"/>
  <c r="G12" i="6"/>
  <c r="F3" i="6"/>
  <c r="F4" i="6"/>
  <c r="F5" i="6"/>
  <c r="F6" i="6"/>
  <c r="F7" i="6"/>
  <c r="F8" i="6"/>
  <c r="F9" i="6"/>
  <c r="F10" i="6"/>
  <c r="F11" i="6"/>
  <c r="F12" i="6"/>
  <c r="G2" i="6"/>
  <c r="F2" i="6"/>
  <c r="G24" i="6"/>
  <c r="F21" i="3"/>
  <c r="G21" i="3"/>
  <c r="F22" i="3"/>
  <c r="G22" i="3"/>
  <c r="F23" i="3"/>
  <c r="G23" i="3"/>
  <c r="F24" i="3"/>
  <c r="G24" i="3"/>
  <c r="F24" i="6" l="1"/>
  <c r="D28" i="6"/>
  <c r="F22" i="4" l="1"/>
  <c r="G22" i="4"/>
  <c r="F23" i="4"/>
  <c r="G23" i="4"/>
  <c r="E26" i="1"/>
  <c r="D26" i="1"/>
  <c r="C26" i="1"/>
  <c r="B26" i="1"/>
  <c r="F24" i="1"/>
  <c r="G24" i="1"/>
  <c r="F25" i="1"/>
  <c r="G25" i="1"/>
  <c r="F24" i="2"/>
  <c r="G24" i="2"/>
  <c r="F20" i="3"/>
  <c r="G20" i="3"/>
  <c r="F21" i="4"/>
  <c r="G21" i="4"/>
  <c r="B13" i="6" l="1"/>
  <c r="C13" i="6"/>
  <c r="D13" i="6"/>
  <c r="E13" i="6"/>
  <c r="F15" i="6"/>
  <c r="G15" i="6"/>
  <c r="F16" i="6"/>
  <c r="G16" i="6"/>
  <c r="F17" i="6"/>
  <c r="G17" i="6"/>
  <c r="F18" i="6"/>
  <c r="G18" i="6"/>
  <c r="F19" i="6"/>
  <c r="G19" i="6"/>
  <c r="F20" i="6"/>
  <c r="G20" i="6"/>
  <c r="F21" i="6"/>
  <c r="G21" i="6"/>
  <c r="F22" i="6"/>
  <c r="G22" i="6"/>
  <c r="F23" i="6"/>
  <c r="G23" i="6"/>
  <c r="F25" i="6"/>
  <c r="G25" i="6"/>
  <c r="F26" i="6"/>
  <c r="G26" i="6"/>
  <c r="F27" i="6"/>
  <c r="G27" i="6"/>
  <c r="B28" i="6"/>
  <c r="C28" i="6"/>
  <c r="E28" i="6"/>
  <c r="F23" i="2"/>
  <c r="G23" i="2"/>
  <c r="F10" i="4"/>
  <c r="G10" i="4"/>
  <c r="C29" i="6" l="1"/>
  <c r="E29" i="6"/>
  <c r="D29" i="6"/>
  <c r="B29" i="6"/>
  <c r="F19" i="3"/>
  <c r="G19" i="3"/>
  <c r="F20" i="4"/>
  <c r="G20" i="4"/>
  <c r="F19" i="4"/>
  <c r="G19" i="4"/>
  <c r="F17" i="3"/>
  <c r="G17" i="3"/>
  <c r="F2" i="1"/>
  <c r="G2" i="1"/>
  <c r="F3" i="1"/>
  <c r="G3" i="1"/>
  <c r="F4" i="1"/>
  <c r="G4" i="1"/>
  <c r="G8" i="4" l="1"/>
  <c r="F8" i="4"/>
  <c r="G12" i="4"/>
  <c r="F12" i="4"/>
  <c r="G5" i="4"/>
  <c r="F5" i="4"/>
  <c r="G2" i="4"/>
  <c r="F2" i="4"/>
  <c r="G13" i="4"/>
  <c r="F13" i="4"/>
  <c r="G18" i="4"/>
  <c r="F18" i="4"/>
  <c r="G17" i="4"/>
  <c r="F17" i="4"/>
  <c r="G16" i="4"/>
  <c r="F16" i="4"/>
  <c r="G9" i="4"/>
  <c r="F9" i="4"/>
  <c r="G14" i="4"/>
  <c r="F14" i="4"/>
  <c r="G7" i="4"/>
  <c r="F7" i="4"/>
  <c r="G15" i="4"/>
  <c r="F15" i="4"/>
  <c r="G3" i="4"/>
  <c r="F3" i="4"/>
  <c r="G4" i="4"/>
  <c r="F4" i="4"/>
  <c r="G11" i="4"/>
  <c r="F11" i="4"/>
  <c r="G6" i="4"/>
  <c r="F6" i="4"/>
  <c r="G16" i="3"/>
  <c r="F16" i="3"/>
  <c r="G7" i="3"/>
  <c r="F7" i="3"/>
  <c r="G10" i="3"/>
  <c r="F10" i="3"/>
  <c r="G2" i="3"/>
  <c r="F2" i="3"/>
  <c r="G11" i="3"/>
  <c r="F11" i="3"/>
  <c r="G18" i="3"/>
  <c r="F18" i="3"/>
  <c r="G14" i="3"/>
  <c r="F14" i="3"/>
  <c r="G12" i="3"/>
  <c r="F12" i="3"/>
  <c r="G6" i="3"/>
  <c r="F6" i="3"/>
  <c r="G15" i="3"/>
  <c r="F15" i="3"/>
  <c r="G13" i="3"/>
  <c r="F13" i="3"/>
  <c r="G8" i="3"/>
  <c r="F8" i="3"/>
  <c r="G3" i="3"/>
  <c r="F3" i="3"/>
  <c r="G4" i="3"/>
  <c r="F4" i="3"/>
  <c r="G9" i="3"/>
  <c r="F9" i="3"/>
  <c r="G5" i="3"/>
  <c r="F5" i="3"/>
  <c r="G20" i="2"/>
  <c r="F20" i="2"/>
  <c r="G8" i="2"/>
  <c r="F8" i="2"/>
  <c r="G12" i="2"/>
  <c r="F12" i="2"/>
  <c r="G5" i="2"/>
  <c r="F5" i="2"/>
  <c r="G2" i="2"/>
  <c r="F2" i="2"/>
  <c r="G19" i="2"/>
  <c r="F19" i="2"/>
  <c r="G13" i="2"/>
  <c r="F13" i="2"/>
  <c r="G22" i="2"/>
  <c r="F22" i="2"/>
  <c r="G21" i="2"/>
  <c r="F21" i="2"/>
  <c r="G16" i="2"/>
  <c r="F16" i="2"/>
  <c r="G18" i="2"/>
  <c r="F18" i="2"/>
  <c r="G14" i="2"/>
  <c r="F14" i="2"/>
  <c r="G7" i="2"/>
  <c r="F7" i="2"/>
  <c r="G17" i="2"/>
  <c r="F17" i="2"/>
  <c r="G15" i="2"/>
  <c r="F15" i="2"/>
  <c r="G10" i="2"/>
  <c r="F10" i="2"/>
  <c r="G9" i="2"/>
  <c r="F9" i="2"/>
  <c r="G3" i="2"/>
  <c r="F3" i="2"/>
  <c r="G4" i="2"/>
  <c r="F4" i="2"/>
  <c r="G11" i="2"/>
  <c r="F11" i="2"/>
  <c r="G6" i="2"/>
  <c r="F6" i="2"/>
  <c r="G21" i="1"/>
  <c r="F21" i="1"/>
  <c r="G8" i="1"/>
  <c r="F8" i="1"/>
  <c r="G20" i="1"/>
  <c r="F20" i="1"/>
  <c r="G13" i="1"/>
  <c r="F13" i="1"/>
  <c r="G5" i="1"/>
  <c r="G26" i="1" s="1"/>
  <c r="F5" i="1"/>
  <c r="F26" i="1" s="1"/>
  <c r="G19" i="1"/>
  <c r="F19" i="1"/>
  <c r="G14" i="1"/>
  <c r="F14" i="1"/>
  <c r="G23" i="1"/>
  <c r="F23" i="1"/>
  <c r="G22" i="1"/>
  <c r="F22" i="1"/>
  <c r="G16" i="1"/>
  <c r="F16" i="1"/>
  <c r="G10" i="1"/>
  <c r="F10" i="1"/>
  <c r="G15" i="1"/>
  <c r="F15" i="1"/>
  <c r="G6" i="1"/>
  <c r="F6" i="1"/>
  <c r="G18" i="1"/>
  <c r="F18" i="1"/>
  <c r="G17" i="1"/>
  <c r="F17" i="1"/>
  <c r="G11" i="1"/>
  <c r="F11" i="1"/>
  <c r="G9" i="1"/>
  <c r="F9" i="1"/>
  <c r="G12" i="1"/>
  <c r="F12" i="1"/>
  <c r="G7" i="1"/>
  <c r="F7" i="1"/>
</calcChain>
</file>

<file path=xl/sharedStrings.xml><?xml version="1.0" encoding="utf-8"?>
<sst xmlns="http://schemas.openxmlformats.org/spreadsheetml/2006/main" count="169" uniqueCount="39">
  <si>
    <t>Bolagsnamn</t>
  </si>
  <si>
    <t>Antal inflyttade försäkringar</t>
  </si>
  <si>
    <t>Inflyttat Belopp</t>
  </si>
  <si>
    <t>Antal utflyttade försäkringar</t>
  </si>
  <si>
    <t>Utflyttat Belopp</t>
  </si>
  <si>
    <t>Flyttar netto</t>
  </si>
  <si>
    <t>Kapital netto</t>
  </si>
  <si>
    <t>Alecta (Trad)</t>
  </si>
  <si>
    <t>AMF (Fond)</t>
  </si>
  <si>
    <t>AMF (Trad)</t>
  </si>
  <si>
    <t>Folksam (Fond)</t>
  </si>
  <si>
    <t>Folksam (Trad)</t>
  </si>
  <si>
    <t>Handelsbanken (Fond)</t>
  </si>
  <si>
    <t>Handelsbanken (Trad)</t>
  </si>
  <si>
    <t>KPA (Fond)</t>
  </si>
  <si>
    <t>KPA (Trad)</t>
  </si>
  <si>
    <t>Länsförsäkringar (Fond)</t>
  </si>
  <si>
    <t>Länsförsäkringar (Trad)</t>
  </si>
  <si>
    <t>Nordea (Fond)</t>
  </si>
  <si>
    <t>Nordea (Trad)</t>
  </si>
  <si>
    <t>Nordnet (Fond)</t>
  </si>
  <si>
    <t>SEB (Fond)</t>
  </si>
  <si>
    <t>SEB (Trad)</t>
  </si>
  <si>
    <t>Skandia (Trad)</t>
  </si>
  <si>
    <t>SPP (Fond)</t>
  </si>
  <si>
    <t>SPP (Trad)</t>
  </si>
  <si>
    <t>Swedbank (Fond)</t>
  </si>
  <si>
    <t>Swedbank (Trad)</t>
  </si>
  <si>
    <t>Försäkringsbolag trad</t>
  </si>
  <si>
    <t>Antal flytt in</t>
  </si>
  <si>
    <t>Antal flytt ut</t>
  </si>
  <si>
    <t>Försäkringsbolag fond</t>
  </si>
  <si>
    <t>Totalt</t>
  </si>
  <si>
    <t xml:space="preserve">Folksam LO (Fond) </t>
  </si>
  <si>
    <t>Futur pension (Fond)</t>
  </si>
  <si>
    <t>Svenska Lärarfonder (Fond)</t>
  </si>
  <si>
    <t>Totalt Q4 2025</t>
  </si>
  <si>
    <t>Totalt trad Q4 2025</t>
  </si>
  <si>
    <t>Totalt fond Q4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</si>
</sst>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indexed="8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rgb="FFB4C6E7"/>
      </patternFill>
    </fill>
    <fill>
      <patternFill patternType="solid">
        <fgColor rgb="FF92D050"/>
        <bgColor rgb="FFFFE699"/>
      </patternFill>
    </fill>
    <fill>
      <patternFill patternType="solid">
        <fgColor rgb="FF92D050"/>
        <bgColor rgb="FFB4C6E7"/>
      </patternFill>
    </fill>
    <fill>
      <patternFill patternType="solid">
        <fgColor rgb="FF002060"/>
        <bgColor rgb="FFBFBFBF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2" fillId="0" borderId="0"/>
    <xf numFmtId="0" fontId="13" fillId="0" borderId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3" fontId="3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1" xfId="0" applyFont="1" applyBorder="1"/>
    <xf numFmtId="0" fontId="5" fillId="0" borderId="0" xfId="0" applyFont="1"/>
    <xf numFmtId="3" fontId="4" fillId="0" borderId="1" xfId="0" applyNumberFormat="1" applyFont="1" applyBorder="1"/>
    <xf numFmtId="0" fontId="1" fillId="6" borderId="1" xfId="0" applyFont="1" applyFill="1" applyBorder="1"/>
    <xf numFmtId="0" fontId="1" fillId="6" borderId="1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right"/>
    </xf>
    <xf numFmtId="0" fontId="3" fillId="6" borderId="1" xfId="0" applyFont="1" applyFill="1" applyBorder="1"/>
    <xf numFmtId="3" fontId="3" fillId="6" borderId="1" xfId="0" applyNumberFormat="1" applyFont="1" applyFill="1" applyBorder="1"/>
    <xf numFmtId="0" fontId="3" fillId="6" borderId="1" xfId="0" applyFont="1" applyFill="1" applyBorder="1" applyAlignment="1">
      <alignment horizontal="left"/>
    </xf>
    <xf numFmtId="0" fontId="6" fillId="6" borderId="1" xfId="0" applyFont="1" applyFill="1" applyBorder="1"/>
    <xf numFmtId="3" fontId="6" fillId="6" borderId="1" xfId="0" applyNumberFormat="1" applyFont="1" applyFill="1" applyBorder="1"/>
    <xf numFmtId="3" fontId="5" fillId="6" borderId="1" xfId="0" applyNumberFormat="1" applyFont="1" applyFill="1" applyBorder="1"/>
    <xf numFmtId="164" fontId="12" fillId="0" borderId="0" xfId="1" applyNumberFormat="1"/>
    <xf numFmtId="0" fontId="13" fillId="0" borderId="0" xfId="2"/>
    <xf numFmtId="0" fontId="11" fillId="5" borderId="2" xfId="2" applyFont="1" applyFill="1" applyBorder="1"/>
    <xf numFmtId="0" fontId="10" fillId="5" borderId="2" xfId="2" applyFont="1" applyFill="1" applyBorder="1"/>
    <xf numFmtId="0" fontId="9" fillId="3" borderId="2" xfId="2" applyFont="1" applyFill="1" applyBorder="1"/>
    <xf numFmtId="0" fontId="7" fillId="3" borderId="2" xfId="2" applyFont="1" applyFill="1" applyBorder="1"/>
    <xf numFmtId="0" fontId="7" fillId="0" borderId="2" xfId="2" applyFont="1" applyBorder="1"/>
    <xf numFmtId="0" fontId="7" fillId="3" borderId="2" xfId="2" applyFont="1" applyFill="1" applyBorder="1" applyAlignment="1">
      <alignment horizontal="right"/>
    </xf>
    <xf numFmtId="0" fontId="7" fillId="3" borderId="0" xfId="2" applyFont="1" applyFill="1"/>
    <xf numFmtId="0" fontId="9" fillId="2" borderId="2" xfId="2" applyFont="1" applyFill="1" applyBorder="1"/>
    <xf numFmtId="0" fontId="7" fillId="2" borderId="2" xfId="2" applyFont="1" applyFill="1" applyBorder="1"/>
    <xf numFmtId="164" fontId="13" fillId="0" borderId="0" xfId="2" applyNumberFormat="1"/>
    <xf numFmtId="0" fontId="7" fillId="2" borderId="2" xfId="2" applyFont="1" applyFill="1" applyBorder="1" applyAlignment="1">
      <alignment horizontal="right"/>
    </xf>
    <xf numFmtId="3" fontId="0" fillId="0" borderId="0" xfId="0" applyNumberFormat="1"/>
    <xf numFmtId="3" fontId="8" fillId="0" borderId="2" xfId="2" applyNumberFormat="1" applyFont="1" applyBorder="1" applyAlignment="1">
      <alignment horizontal="center"/>
    </xf>
    <xf numFmtId="0" fontId="7" fillId="2" borderId="2" xfId="2" applyFont="1" applyFill="1" applyBorder="1" applyAlignment="1">
      <alignment horizontal="center"/>
    </xf>
    <xf numFmtId="3" fontId="7" fillId="2" borderId="2" xfId="2" applyNumberFormat="1" applyFont="1" applyFill="1" applyBorder="1" applyAlignment="1">
      <alignment horizontal="center"/>
    </xf>
    <xf numFmtId="0" fontId="7" fillId="4" borderId="2" xfId="2" applyFont="1" applyFill="1" applyBorder="1" applyAlignment="1">
      <alignment horizontal="center"/>
    </xf>
    <xf numFmtId="3" fontId="7" fillId="4" borderId="2" xfId="2" applyNumberFormat="1" applyFont="1" applyFill="1" applyBorder="1" applyAlignment="1">
      <alignment horizontal="center"/>
    </xf>
    <xf numFmtId="0" fontId="10" fillId="5" borderId="2" xfId="2" applyFont="1" applyFill="1" applyBorder="1" applyAlignment="1">
      <alignment horizontal="center"/>
    </xf>
    <xf numFmtId="3" fontId="10" fillId="5" borderId="2" xfId="2" applyNumberFormat="1" applyFont="1" applyFill="1" applyBorder="1" applyAlignment="1">
      <alignment horizontal="center"/>
    </xf>
    <xf numFmtId="3" fontId="3" fillId="0" borderId="1" xfId="2" applyNumberFormat="1" applyFont="1" applyBorder="1" applyAlignment="1">
      <alignment horizontal="center"/>
    </xf>
  </cellXfs>
  <cellStyles count="3">
    <cellStyle name="Normal" xfId="0" builtinId="0"/>
    <cellStyle name="Normal 2" xfId="2" xr:uid="{791BA141-3FD9-41E6-8B7E-CDC6E0933E86}"/>
    <cellStyle name="Normal 3" xfId="1" xr:uid="{51A7476E-92F0-490F-A432-D976DBF922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/>
  </sheetViews>
  <sheetFormatPr defaultRowHeight="18" customHeight="1" x14ac:dyDescent="0.25"/>
  <cols>
    <col min="1" max="1" width="20.5703125" style="1" customWidth="1" collapsed="1"/>
    <col min="2" max="2" width="23.42578125" style="1" bestFit="1" customWidth="1" collapsed="1"/>
    <col min="3" max="3" width="13.42578125" style="1" bestFit="1" customWidth="1" collapsed="1"/>
    <col min="4" max="4" width="23.5703125" style="1" bestFit="1" customWidth="1" collapsed="1"/>
    <col min="5" max="5" width="13.7109375" style="1" bestFit="1" customWidth="1" collapsed="1"/>
    <col min="6" max="6" width="16.42578125" customWidth="1"/>
    <col min="7" max="7" width="18.140625" customWidth="1"/>
  </cols>
  <sheetData>
    <row r="1" spans="1:7" ht="18" customHeight="1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</row>
    <row r="2" spans="1:7" ht="18" customHeight="1" x14ac:dyDescent="0.25">
      <c r="A2" s="2" t="s">
        <v>7</v>
      </c>
      <c r="B2" s="2">
        <v>1</v>
      </c>
      <c r="C2" s="3">
        <v>4986.8100000000004</v>
      </c>
      <c r="D2" s="2">
        <v>9</v>
      </c>
      <c r="E2" s="3">
        <v>897113.69</v>
      </c>
      <c r="F2" s="4">
        <f t="shared" ref="F2:F23" si="0">SUM(B2-D2)</f>
        <v>-8</v>
      </c>
      <c r="G2" s="4">
        <f t="shared" ref="G2:G23" si="1">SUM(C2-E2)</f>
        <v>-892126.87999999989</v>
      </c>
    </row>
    <row r="3" spans="1:7" ht="18" customHeight="1" x14ac:dyDescent="0.25">
      <c r="A3" s="2" t="s">
        <v>8</v>
      </c>
      <c r="B3" s="2">
        <v>21</v>
      </c>
      <c r="C3" s="3">
        <v>4163698.51</v>
      </c>
      <c r="D3" s="2">
        <v>110</v>
      </c>
      <c r="E3" s="3">
        <v>30108664.800000001</v>
      </c>
      <c r="F3" s="4">
        <f t="shared" si="0"/>
        <v>-89</v>
      </c>
      <c r="G3" s="4">
        <f t="shared" si="1"/>
        <v>-25944966.289999999</v>
      </c>
    </row>
    <row r="4" spans="1:7" ht="18" customHeight="1" x14ac:dyDescent="0.25">
      <c r="A4" s="2" t="s">
        <v>9</v>
      </c>
      <c r="B4" s="2">
        <v>14</v>
      </c>
      <c r="C4" s="3">
        <v>3991939.76</v>
      </c>
      <c r="D4" s="2">
        <v>158</v>
      </c>
      <c r="E4" s="3">
        <v>31172251.25</v>
      </c>
      <c r="F4" s="4">
        <f t="shared" si="0"/>
        <v>-144</v>
      </c>
      <c r="G4" s="4">
        <f t="shared" si="1"/>
        <v>-27180311.490000002</v>
      </c>
    </row>
    <row r="5" spans="1:7" ht="18" customHeight="1" x14ac:dyDescent="0.25">
      <c r="A5" s="2" t="s">
        <v>10</v>
      </c>
      <c r="B5" s="2">
        <v>0</v>
      </c>
      <c r="C5" s="3">
        <v>0</v>
      </c>
      <c r="D5" s="2">
        <v>5</v>
      </c>
      <c r="E5" s="3">
        <v>1691472.77</v>
      </c>
      <c r="F5" s="4">
        <f t="shared" si="0"/>
        <v>-5</v>
      </c>
      <c r="G5" s="4">
        <f t="shared" si="1"/>
        <v>-1691472.77</v>
      </c>
    </row>
    <row r="6" spans="1:7" ht="18" customHeight="1" x14ac:dyDescent="0.25">
      <c r="A6" s="2" t="s">
        <v>11</v>
      </c>
      <c r="B6" s="2">
        <v>0</v>
      </c>
      <c r="C6" s="3">
        <v>0</v>
      </c>
      <c r="D6" s="2">
        <v>9</v>
      </c>
      <c r="E6" s="3">
        <v>989433.4</v>
      </c>
      <c r="F6" s="4">
        <f t="shared" si="0"/>
        <v>-9</v>
      </c>
      <c r="G6" s="4">
        <f t="shared" si="1"/>
        <v>-989433.4</v>
      </c>
    </row>
    <row r="7" spans="1:7" ht="18" customHeight="1" x14ac:dyDescent="0.25">
      <c r="A7" s="2" t="s">
        <v>33</v>
      </c>
      <c r="B7" s="2">
        <v>298</v>
      </c>
      <c r="C7" s="3">
        <v>54665572.040000007</v>
      </c>
      <c r="D7" s="2">
        <v>68</v>
      </c>
      <c r="E7" s="3">
        <v>24316552.75</v>
      </c>
      <c r="F7" s="4">
        <f t="shared" si="0"/>
        <v>230</v>
      </c>
      <c r="G7" s="4">
        <f t="shared" si="1"/>
        <v>30349019.290000007</v>
      </c>
    </row>
    <row r="8" spans="1:7" ht="18" customHeight="1" x14ac:dyDescent="0.25">
      <c r="A8" s="2" t="s">
        <v>34</v>
      </c>
      <c r="B8" s="2">
        <v>125</v>
      </c>
      <c r="C8" s="3">
        <v>30172385.599999998</v>
      </c>
      <c r="D8" s="2">
        <v>32</v>
      </c>
      <c r="E8" s="3">
        <v>9964569.2300000004</v>
      </c>
      <c r="F8" s="4">
        <f t="shared" si="0"/>
        <v>93</v>
      </c>
      <c r="G8" s="4">
        <f t="shared" si="1"/>
        <v>20207816.369999997</v>
      </c>
    </row>
    <row r="9" spans="1:7" ht="18" customHeight="1" x14ac:dyDescent="0.25">
      <c r="A9" s="2" t="s">
        <v>12</v>
      </c>
      <c r="B9" s="2">
        <v>245</v>
      </c>
      <c r="C9" s="3">
        <v>60736346.910000004</v>
      </c>
      <c r="D9" s="2">
        <v>115</v>
      </c>
      <c r="E9" s="3">
        <v>26569788.5</v>
      </c>
      <c r="F9" s="4">
        <f t="shared" si="0"/>
        <v>130</v>
      </c>
      <c r="G9" s="4">
        <f t="shared" si="1"/>
        <v>34166558.410000004</v>
      </c>
    </row>
    <row r="10" spans="1:7" ht="18" customHeight="1" x14ac:dyDescent="0.25">
      <c r="A10" s="2" t="s">
        <v>13</v>
      </c>
      <c r="B10" s="2">
        <v>0</v>
      </c>
      <c r="C10" s="3">
        <v>0</v>
      </c>
      <c r="D10" s="2">
        <v>4</v>
      </c>
      <c r="E10" s="3">
        <v>279736.28000000003</v>
      </c>
      <c r="F10" s="4">
        <f t="shared" si="0"/>
        <v>-4</v>
      </c>
      <c r="G10" s="4">
        <f t="shared" si="1"/>
        <v>-279736.28000000003</v>
      </c>
    </row>
    <row r="11" spans="1:7" ht="18" customHeight="1" x14ac:dyDescent="0.25">
      <c r="A11" s="6" t="s">
        <v>14</v>
      </c>
      <c r="B11" s="2">
        <v>23</v>
      </c>
      <c r="C11" s="3">
        <v>6888699.0700000003</v>
      </c>
      <c r="D11" s="2">
        <v>50</v>
      </c>
      <c r="E11" s="3">
        <v>17453509.719999999</v>
      </c>
      <c r="F11" s="4">
        <f t="shared" si="0"/>
        <v>-27</v>
      </c>
      <c r="G11" s="4">
        <f t="shared" si="1"/>
        <v>-10564810.649999999</v>
      </c>
    </row>
    <row r="12" spans="1:7" ht="18" customHeight="1" x14ac:dyDescent="0.25">
      <c r="A12" s="6" t="s">
        <v>15</v>
      </c>
      <c r="B12" s="2">
        <v>23</v>
      </c>
      <c r="C12" s="3">
        <v>7118485.2399999993</v>
      </c>
      <c r="D12" s="2">
        <v>1796</v>
      </c>
      <c r="E12" s="3">
        <v>303293574.40999997</v>
      </c>
      <c r="F12" s="4">
        <f t="shared" si="0"/>
        <v>-1773</v>
      </c>
      <c r="G12" s="4">
        <f t="shared" si="1"/>
        <v>-296175089.16999996</v>
      </c>
    </row>
    <row r="13" spans="1:7" ht="18" customHeight="1" x14ac:dyDescent="0.25">
      <c r="A13" s="2" t="s">
        <v>16</v>
      </c>
      <c r="B13" s="2">
        <v>566</v>
      </c>
      <c r="C13" s="3">
        <v>132216026.86999999</v>
      </c>
      <c r="D13" s="2">
        <v>68</v>
      </c>
      <c r="E13" s="3">
        <v>12128131.109999999</v>
      </c>
      <c r="F13" s="4">
        <f t="shared" si="0"/>
        <v>498</v>
      </c>
      <c r="G13" s="4">
        <f t="shared" si="1"/>
        <v>120087895.75999999</v>
      </c>
    </row>
    <row r="14" spans="1:7" ht="18" customHeight="1" x14ac:dyDescent="0.25">
      <c r="A14" s="2" t="s">
        <v>17</v>
      </c>
      <c r="B14" s="2">
        <v>0</v>
      </c>
      <c r="C14" s="3">
        <v>0</v>
      </c>
      <c r="D14" s="2">
        <v>16</v>
      </c>
      <c r="E14" s="3">
        <v>639596</v>
      </c>
      <c r="F14" s="4">
        <f t="shared" si="0"/>
        <v>-16</v>
      </c>
      <c r="G14" s="4">
        <f t="shared" si="1"/>
        <v>-639596</v>
      </c>
    </row>
    <row r="15" spans="1:7" ht="18" customHeight="1" x14ac:dyDescent="0.25">
      <c r="A15" s="2" t="s">
        <v>35</v>
      </c>
      <c r="B15" s="2">
        <v>2</v>
      </c>
      <c r="C15" s="3">
        <v>185768.32000000001</v>
      </c>
      <c r="D15" s="2">
        <v>22</v>
      </c>
      <c r="E15" s="3">
        <v>13994606.4</v>
      </c>
      <c r="F15" s="4">
        <f t="shared" si="0"/>
        <v>-20</v>
      </c>
      <c r="G15" s="4">
        <f t="shared" si="1"/>
        <v>-13808838.08</v>
      </c>
    </row>
    <row r="16" spans="1:7" ht="18" customHeight="1" x14ac:dyDescent="0.25">
      <c r="A16" s="2" t="s">
        <v>18</v>
      </c>
      <c r="B16" s="2">
        <v>492</v>
      </c>
      <c r="C16" s="3">
        <v>92208935.530000001</v>
      </c>
      <c r="D16" s="2">
        <v>66</v>
      </c>
      <c r="E16" s="3">
        <v>27092480</v>
      </c>
      <c r="F16" s="4">
        <f t="shared" si="0"/>
        <v>426</v>
      </c>
      <c r="G16" s="4">
        <f t="shared" si="1"/>
        <v>65116455.530000001</v>
      </c>
    </row>
    <row r="17" spans="1:7" ht="18" customHeight="1" x14ac:dyDescent="0.25">
      <c r="A17" s="2" t="s">
        <v>19</v>
      </c>
      <c r="B17" s="2">
        <v>0</v>
      </c>
      <c r="C17" s="3">
        <v>0</v>
      </c>
      <c r="D17" s="2">
        <v>9</v>
      </c>
      <c r="E17" s="3">
        <v>293210</v>
      </c>
      <c r="F17" s="4">
        <f t="shared" si="0"/>
        <v>-9</v>
      </c>
      <c r="G17" s="4">
        <f t="shared" si="1"/>
        <v>-293210</v>
      </c>
    </row>
    <row r="18" spans="1:7" ht="18" customHeight="1" x14ac:dyDescent="0.25">
      <c r="A18" s="2" t="s">
        <v>20</v>
      </c>
      <c r="B18" s="2">
        <v>0</v>
      </c>
      <c r="C18" s="3">
        <v>0</v>
      </c>
      <c r="D18" s="2">
        <v>3</v>
      </c>
      <c r="E18" s="3">
        <v>169720.72</v>
      </c>
      <c r="F18" s="4">
        <f t="shared" si="0"/>
        <v>-3</v>
      </c>
      <c r="G18" s="4">
        <f t="shared" si="1"/>
        <v>-169720.72</v>
      </c>
    </row>
    <row r="19" spans="1:7" ht="18" customHeight="1" x14ac:dyDescent="0.25">
      <c r="A19" s="2" t="s">
        <v>21</v>
      </c>
      <c r="B19" s="2">
        <v>238</v>
      </c>
      <c r="C19" s="3">
        <v>45860305.620000005</v>
      </c>
      <c r="D19" s="2">
        <v>86</v>
      </c>
      <c r="E19" s="3">
        <v>23270938.240000002</v>
      </c>
      <c r="F19" s="4">
        <f t="shared" si="0"/>
        <v>152</v>
      </c>
      <c r="G19" s="4">
        <f t="shared" si="1"/>
        <v>22589367.380000003</v>
      </c>
    </row>
    <row r="20" spans="1:7" ht="18" customHeight="1" x14ac:dyDescent="0.25">
      <c r="A20" s="2" t="s">
        <v>22</v>
      </c>
      <c r="B20" s="2">
        <v>0</v>
      </c>
      <c r="C20" s="3">
        <v>0</v>
      </c>
      <c r="D20" s="2">
        <v>2</v>
      </c>
      <c r="E20" s="3">
        <v>235716</v>
      </c>
      <c r="F20" s="4">
        <f t="shared" si="0"/>
        <v>-2</v>
      </c>
      <c r="G20" s="4">
        <f t="shared" si="1"/>
        <v>-235716</v>
      </c>
    </row>
    <row r="21" spans="1:7" ht="18" customHeight="1" x14ac:dyDescent="0.25">
      <c r="A21" s="2" t="s">
        <v>23</v>
      </c>
      <c r="B21" s="2">
        <v>53</v>
      </c>
      <c r="C21" s="3">
        <v>16903622.219999999</v>
      </c>
      <c r="D21" s="2">
        <v>34</v>
      </c>
      <c r="E21" s="3">
        <v>4557641</v>
      </c>
      <c r="F21" s="4">
        <f t="shared" si="0"/>
        <v>19</v>
      </c>
      <c r="G21" s="4">
        <f t="shared" si="1"/>
        <v>12345981.219999999</v>
      </c>
    </row>
    <row r="22" spans="1:7" ht="18" customHeight="1" x14ac:dyDescent="0.25">
      <c r="A22" s="2" t="s">
        <v>24</v>
      </c>
      <c r="B22" s="2">
        <v>0</v>
      </c>
      <c r="C22" s="3">
        <v>0</v>
      </c>
      <c r="D22" s="2">
        <v>80</v>
      </c>
      <c r="E22" s="3">
        <v>10116014.370000001</v>
      </c>
      <c r="F22" s="4">
        <f t="shared" si="0"/>
        <v>-80</v>
      </c>
      <c r="G22" s="4">
        <f t="shared" si="1"/>
        <v>-10116014.370000001</v>
      </c>
    </row>
    <row r="23" spans="1:7" ht="18" customHeight="1" x14ac:dyDescent="0.25">
      <c r="A23" s="2" t="s">
        <v>25</v>
      </c>
      <c r="B23" s="2">
        <v>0</v>
      </c>
      <c r="C23" s="3">
        <v>0</v>
      </c>
      <c r="D23" s="2">
        <v>2</v>
      </c>
      <c r="E23" s="3">
        <v>29550.920000000002</v>
      </c>
      <c r="F23" s="4">
        <f t="shared" si="0"/>
        <v>-2</v>
      </c>
      <c r="G23" s="4">
        <f t="shared" si="1"/>
        <v>-29550.920000000002</v>
      </c>
    </row>
    <row r="24" spans="1:7" ht="18" customHeight="1" x14ac:dyDescent="0.25">
      <c r="A24" s="2" t="s">
        <v>26</v>
      </c>
      <c r="B24" s="2">
        <v>820</v>
      </c>
      <c r="C24" s="3">
        <v>158641690.79000002</v>
      </c>
      <c r="D24" s="2">
        <v>144</v>
      </c>
      <c r="E24" s="3">
        <v>73543385.870000005</v>
      </c>
      <c r="F24" s="4">
        <f t="shared" ref="F24:F25" si="2">SUM(B24-D24)</f>
        <v>676</v>
      </c>
      <c r="G24" s="4">
        <f t="shared" ref="G24:G25" si="3">SUM(C24-E24)</f>
        <v>85098304.920000017</v>
      </c>
    </row>
    <row r="25" spans="1:7" ht="18" customHeight="1" x14ac:dyDescent="0.25">
      <c r="A25" s="2" t="s">
        <v>27</v>
      </c>
      <c r="B25" s="2">
        <v>0</v>
      </c>
      <c r="C25" s="3">
        <v>0</v>
      </c>
      <c r="D25" s="2">
        <v>33</v>
      </c>
      <c r="E25" s="3">
        <v>950806.0199999999</v>
      </c>
      <c r="F25" s="4">
        <f t="shared" si="2"/>
        <v>-33</v>
      </c>
      <c r="G25" s="4">
        <f t="shared" si="3"/>
        <v>-950806.0199999999</v>
      </c>
    </row>
    <row r="26" spans="1:7" s="7" customFormat="1" ht="18" customHeight="1" x14ac:dyDescent="0.25">
      <c r="A26" s="9" t="s">
        <v>36</v>
      </c>
      <c r="B26" s="12">
        <f t="shared" ref="B26:G26" si="4">SUM(B2:B25)</f>
        <v>2921</v>
      </c>
      <c r="C26" s="13">
        <f t="shared" si="4"/>
        <v>613758463.28999996</v>
      </c>
      <c r="D26" s="12">
        <f t="shared" si="4"/>
        <v>2921</v>
      </c>
      <c r="E26" s="13">
        <f t="shared" si="4"/>
        <v>613758463.44999993</v>
      </c>
      <c r="F26" s="17">
        <f t="shared" si="4"/>
        <v>0</v>
      </c>
      <c r="G26" s="17">
        <f t="shared" si="4"/>
        <v>-0.15999997069593519</v>
      </c>
    </row>
    <row r="27" spans="1:7" ht="18" customHeight="1" x14ac:dyDescent="0.25">
      <c r="F27" s="5"/>
      <c r="G27" s="5"/>
    </row>
  </sheetData>
  <sortState xmlns:xlrd2="http://schemas.microsoft.com/office/spreadsheetml/2017/richdata2" ref="A2:G23">
    <sortCondition ref="A2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C483E-6AFA-4A80-BBB0-DE82891B69E0}">
  <dimension ref="A1:L29"/>
  <sheetViews>
    <sheetView workbookViewId="0">
      <selection activeCell="M26" sqref="M26"/>
    </sheetView>
  </sheetViews>
  <sheetFormatPr defaultRowHeight="15" x14ac:dyDescent="0.25"/>
  <cols>
    <col min="1" max="1" width="25.5703125" style="19" customWidth="1"/>
    <col min="2" max="2" width="14.5703125" style="19" customWidth="1"/>
    <col min="3" max="3" width="14.85546875" style="19" customWidth="1"/>
    <col min="4" max="4" width="17" style="19" customWidth="1"/>
    <col min="5" max="5" width="18.140625" style="19" customWidth="1"/>
    <col min="6" max="6" width="16.85546875" style="19" customWidth="1"/>
    <col min="7" max="7" width="18" style="19" customWidth="1"/>
    <col min="8" max="16384" width="9.140625" style="19"/>
  </cols>
  <sheetData>
    <row r="1" spans="1:12" x14ac:dyDescent="0.25">
      <c r="A1" s="28" t="s">
        <v>28</v>
      </c>
      <c r="B1" s="28" t="s">
        <v>29</v>
      </c>
      <c r="C1" s="28" t="s">
        <v>2</v>
      </c>
      <c r="D1" s="28" t="s">
        <v>30</v>
      </c>
      <c r="E1" s="28" t="s">
        <v>4</v>
      </c>
      <c r="F1" s="30" t="s">
        <v>5</v>
      </c>
      <c r="G1" s="30" t="s">
        <v>6</v>
      </c>
    </row>
    <row r="2" spans="1:12" x14ac:dyDescent="0.25">
      <c r="A2" s="24" t="s">
        <v>7</v>
      </c>
      <c r="B2" s="32">
        <v>1</v>
      </c>
      <c r="C2" s="32">
        <v>4986.8100000000004</v>
      </c>
      <c r="D2" s="32">
        <v>9</v>
      </c>
      <c r="E2" s="32">
        <v>897113.69</v>
      </c>
      <c r="F2" s="39">
        <f>B2-D2</f>
        <v>-8</v>
      </c>
      <c r="G2" s="39">
        <f>C2-E2</f>
        <v>-892126.87999999989</v>
      </c>
      <c r="J2" s="18"/>
      <c r="K2" s="18"/>
      <c r="L2" s="29"/>
    </row>
    <row r="3" spans="1:12" x14ac:dyDescent="0.25">
      <c r="A3" s="24" t="s">
        <v>9</v>
      </c>
      <c r="B3" s="32">
        <v>14</v>
      </c>
      <c r="C3" s="32">
        <v>3991939.76</v>
      </c>
      <c r="D3" s="32">
        <v>158</v>
      </c>
      <c r="E3" s="32">
        <v>31172251.25</v>
      </c>
      <c r="F3" s="39">
        <f t="shared" ref="F3:F12" si="0">B3-D3</f>
        <v>-144</v>
      </c>
      <c r="G3" s="39">
        <f t="shared" ref="G3:G12" si="1">C3-E3</f>
        <v>-27180311.490000002</v>
      </c>
      <c r="J3" s="18"/>
      <c r="K3" s="18"/>
      <c r="L3" s="29"/>
    </row>
    <row r="4" spans="1:12" x14ac:dyDescent="0.25">
      <c r="A4" s="24" t="s">
        <v>11</v>
      </c>
      <c r="B4" s="32">
        <v>0</v>
      </c>
      <c r="C4" s="32">
        <v>0</v>
      </c>
      <c r="D4" s="32">
        <v>9</v>
      </c>
      <c r="E4" s="32">
        <v>989433.4</v>
      </c>
      <c r="F4" s="39">
        <f t="shared" si="0"/>
        <v>-9</v>
      </c>
      <c r="G4" s="39">
        <f t="shared" si="1"/>
        <v>-989433.4</v>
      </c>
      <c r="J4" s="18"/>
      <c r="K4" s="18"/>
      <c r="L4" s="29"/>
    </row>
    <row r="5" spans="1:12" x14ac:dyDescent="0.25">
      <c r="A5" s="24" t="s">
        <v>13</v>
      </c>
      <c r="B5" s="32">
        <v>0</v>
      </c>
      <c r="C5" s="32">
        <v>0</v>
      </c>
      <c r="D5" s="32">
        <v>4</v>
      </c>
      <c r="E5" s="32">
        <v>279736.28000000003</v>
      </c>
      <c r="F5" s="39">
        <f t="shared" si="0"/>
        <v>-4</v>
      </c>
      <c r="G5" s="39">
        <f t="shared" si="1"/>
        <v>-279736.28000000003</v>
      </c>
      <c r="J5" s="18"/>
      <c r="K5" s="18"/>
      <c r="L5" s="29"/>
    </row>
    <row r="6" spans="1:12" x14ac:dyDescent="0.25">
      <c r="A6" s="24" t="s">
        <v>15</v>
      </c>
      <c r="B6" s="32">
        <v>23</v>
      </c>
      <c r="C6" s="32">
        <v>7118485.2399999993</v>
      </c>
      <c r="D6" s="32">
        <v>1796</v>
      </c>
      <c r="E6" s="32">
        <v>303293574.40999997</v>
      </c>
      <c r="F6" s="39">
        <f t="shared" si="0"/>
        <v>-1773</v>
      </c>
      <c r="G6" s="39">
        <f t="shared" si="1"/>
        <v>-296175089.16999996</v>
      </c>
      <c r="J6" s="18"/>
      <c r="K6" s="18"/>
      <c r="L6" s="29"/>
    </row>
    <row r="7" spans="1:12" x14ac:dyDescent="0.25">
      <c r="A7" s="24" t="s">
        <v>17</v>
      </c>
      <c r="B7" s="32">
        <v>0</v>
      </c>
      <c r="C7" s="32">
        <v>0</v>
      </c>
      <c r="D7" s="32">
        <v>16</v>
      </c>
      <c r="E7" s="32">
        <v>639596</v>
      </c>
      <c r="F7" s="39">
        <f t="shared" si="0"/>
        <v>-16</v>
      </c>
      <c r="G7" s="39">
        <f t="shared" si="1"/>
        <v>-639596</v>
      </c>
      <c r="J7" s="18"/>
      <c r="K7" s="18"/>
      <c r="L7" s="29"/>
    </row>
    <row r="8" spans="1:12" x14ac:dyDescent="0.25">
      <c r="A8" s="24" t="s">
        <v>19</v>
      </c>
      <c r="B8" s="32">
        <v>0</v>
      </c>
      <c r="C8" s="32">
        <v>0</v>
      </c>
      <c r="D8" s="32">
        <v>9</v>
      </c>
      <c r="E8" s="32">
        <v>293210</v>
      </c>
      <c r="F8" s="39">
        <f t="shared" si="0"/>
        <v>-9</v>
      </c>
      <c r="G8" s="39">
        <f t="shared" si="1"/>
        <v>-293210</v>
      </c>
      <c r="J8" s="18"/>
      <c r="K8" s="18"/>
      <c r="L8" s="29"/>
    </row>
    <row r="9" spans="1:12" x14ac:dyDescent="0.25">
      <c r="A9" s="24" t="s">
        <v>23</v>
      </c>
      <c r="B9" s="32">
        <v>0</v>
      </c>
      <c r="C9" s="32">
        <v>0</v>
      </c>
      <c r="D9" s="32">
        <v>2</v>
      </c>
      <c r="E9" s="32">
        <v>235716</v>
      </c>
      <c r="F9" s="39">
        <f t="shared" si="0"/>
        <v>-2</v>
      </c>
      <c r="G9" s="39">
        <f t="shared" si="1"/>
        <v>-235716</v>
      </c>
      <c r="J9" s="18"/>
      <c r="K9" s="18"/>
      <c r="L9" s="29"/>
    </row>
    <row r="10" spans="1:12" x14ac:dyDescent="0.25">
      <c r="A10" s="24" t="s">
        <v>22</v>
      </c>
      <c r="B10" s="32">
        <v>53</v>
      </c>
      <c r="C10" s="32">
        <v>16903622.219999999</v>
      </c>
      <c r="D10" s="32">
        <v>34</v>
      </c>
      <c r="E10" s="32">
        <v>4557641</v>
      </c>
      <c r="F10" s="39">
        <f t="shared" si="0"/>
        <v>19</v>
      </c>
      <c r="G10" s="39">
        <f t="shared" si="1"/>
        <v>12345981.219999999</v>
      </c>
      <c r="J10" s="18"/>
      <c r="K10" s="18"/>
      <c r="L10" s="29"/>
    </row>
    <row r="11" spans="1:12" x14ac:dyDescent="0.25">
      <c r="A11" s="24" t="s">
        <v>25</v>
      </c>
      <c r="B11" s="32">
        <v>0</v>
      </c>
      <c r="C11" s="32">
        <v>0</v>
      </c>
      <c r="D11" s="32">
        <v>2</v>
      </c>
      <c r="E11" s="32">
        <v>29550.920000000002</v>
      </c>
      <c r="F11" s="39">
        <f t="shared" si="0"/>
        <v>-2</v>
      </c>
      <c r="G11" s="39">
        <f t="shared" si="1"/>
        <v>-29550.920000000002</v>
      </c>
      <c r="J11" s="18"/>
      <c r="K11" s="18"/>
      <c r="L11" s="29"/>
    </row>
    <row r="12" spans="1:12" x14ac:dyDescent="0.25">
      <c r="A12" s="24" t="s">
        <v>27</v>
      </c>
      <c r="B12" s="32">
        <v>0</v>
      </c>
      <c r="C12" s="32">
        <v>0</v>
      </c>
      <c r="D12" s="32">
        <v>33</v>
      </c>
      <c r="E12" s="32">
        <v>950806.0199999999</v>
      </c>
      <c r="F12" s="39">
        <f t="shared" si="0"/>
        <v>-33</v>
      </c>
      <c r="G12" s="39">
        <f t="shared" si="1"/>
        <v>-950806.0199999999</v>
      </c>
      <c r="J12" s="18"/>
      <c r="K12" s="18"/>
      <c r="L12" s="29"/>
    </row>
    <row r="13" spans="1:12" x14ac:dyDescent="0.25">
      <c r="A13" s="28" t="s">
        <v>37</v>
      </c>
      <c r="B13" s="33">
        <f>SUM(B2:B12)</f>
        <v>91</v>
      </c>
      <c r="C13" s="34">
        <f>SUM(C2:C12)</f>
        <v>28019034.029999997</v>
      </c>
      <c r="D13" s="33">
        <f>SUM(D2:D12)</f>
        <v>2072</v>
      </c>
      <c r="E13" s="34">
        <f>SUM(E2:E12)</f>
        <v>343338628.96999997</v>
      </c>
      <c r="F13" s="27"/>
      <c r="G13" s="27"/>
    </row>
    <row r="14" spans="1:12" x14ac:dyDescent="0.25">
      <c r="A14" s="26" t="s">
        <v>31</v>
      </c>
      <c r="B14" s="23" t="s">
        <v>29</v>
      </c>
      <c r="C14" s="23" t="s">
        <v>2</v>
      </c>
      <c r="D14" s="23" t="s">
        <v>30</v>
      </c>
      <c r="E14" s="23" t="s">
        <v>4</v>
      </c>
      <c r="F14" s="25" t="s">
        <v>5</v>
      </c>
      <c r="G14" s="25" t="s">
        <v>6</v>
      </c>
    </row>
    <row r="15" spans="1:12" x14ac:dyDescent="0.25">
      <c r="A15" s="24" t="s">
        <v>8</v>
      </c>
      <c r="B15" s="32">
        <v>21</v>
      </c>
      <c r="C15" s="32">
        <v>4163698.51</v>
      </c>
      <c r="D15" s="32">
        <v>110</v>
      </c>
      <c r="E15" s="32">
        <v>30108664.800000001</v>
      </c>
      <c r="F15" s="39">
        <f t="shared" ref="F15:F27" si="2">SUM(B15-D15)</f>
        <v>-89</v>
      </c>
      <c r="G15" s="39">
        <f t="shared" ref="G15:G27" si="3">SUM(C15-E15)</f>
        <v>-25944966.289999999</v>
      </c>
    </row>
    <row r="16" spans="1:12" x14ac:dyDescent="0.25">
      <c r="A16" s="24" t="s">
        <v>10</v>
      </c>
      <c r="B16" s="32">
        <v>0</v>
      </c>
      <c r="C16" s="32">
        <v>0</v>
      </c>
      <c r="D16" s="32">
        <v>5</v>
      </c>
      <c r="E16" s="32">
        <v>1691472.77</v>
      </c>
      <c r="F16" s="39">
        <f t="shared" si="2"/>
        <v>-5</v>
      </c>
      <c r="G16" s="39">
        <f t="shared" si="3"/>
        <v>-1691472.77</v>
      </c>
    </row>
    <row r="17" spans="1:7" x14ac:dyDescent="0.25">
      <c r="A17" s="24" t="s">
        <v>33</v>
      </c>
      <c r="B17" s="32">
        <v>298</v>
      </c>
      <c r="C17" s="32">
        <v>54665572.040000007</v>
      </c>
      <c r="D17" s="32">
        <v>68</v>
      </c>
      <c r="E17" s="32">
        <v>24316552.75</v>
      </c>
      <c r="F17" s="39">
        <f t="shared" si="2"/>
        <v>230</v>
      </c>
      <c r="G17" s="39">
        <f t="shared" si="3"/>
        <v>30349019.290000007</v>
      </c>
    </row>
    <row r="18" spans="1:7" x14ac:dyDescent="0.25">
      <c r="A18" s="24" t="s">
        <v>34</v>
      </c>
      <c r="B18" s="32">
        <v>125</v>
      </c>
      <c r="C18" s="32">
        <v>30172385.599999998</v>
      </c>
      <c r="D18" s="32">
        <v>32</v>
      </c>
      <c r="E18" s="32">
        <v>9964569.2300000004</v>
      </c>
      <c r="F18" s="39">
        <f t="shared" si="2"/>
        <v>93</v>
      </c>
      <c r="G18" s="39">
        <f t="shared" si="3"/>
        <v>20207816.369999997</v>
      </c>
    </row>
    <row r="19" spans="1:7" x14ac:dyDescent="0.25">
      <c r="A19" s="24" t="s">
        <v>12</v>
      </c>
      <c r="B19" s="32">
        <v>245</v>
      </c>
      <c r="C19" s="32">
        <v>60736346.910000004</v>
      </c>
      <c r="D19" s="32">
        <v>115</v>
      </c>
      <c r="E19" s="32">
        <v>26569788.5</v>
      </c>
      <c r="F19" s="39">
        <f t="shared" si="2"/>
        <v>130</v>
      </c>
      <c r="G19" s="39">
        <f t="shared" si="3"/>
        <v>34166558.410000004</v>
      </c>
    </row>
    <row r="20" spans="1:7" x14ac:dyDescent="0.25">
      <c r="A20" s="24" t="s">
        <v>14</v>
      </c>
      <c r="B20" s="32">
        <v>23</v>
      </c>
      <c r="C20" s="32">
        <v>6888699.0700000003</v>
      </c>
      <c r="D20" s="32">
        <v>50</v>
      </c>
      <c r="E20" s="32">
        <v>17453509.719999999</v>
      </c>
      <c r="F20" s="39">
        <f t="shared" si="2"/>
        <v>-27</v>
      </c>
      <c r="G20" s="39">
        <f t="shared" si="3"/>
        <v>-10564810.649999999</v>
      </c>
    </row>
    <row r="21" spans="1:7" x14ac:dyDescent="0.25">
      <c r="A21" s="24" t="s">
        <v>16</v>
      </c>
      <c r="B21" s="32">
        <v>566</v>
      </c>
      <c r="C21" s="32">
        <v>132216026.86999999</v>
      </c>
      <c r="D21" s="32">
        <v>68</v>
      </c>
      <c r="E21" s="32">
        <v>12128131.109999999</v>
      </c>
      <c r="F21" s="39">
        <f t="shared" si="2"/>
        <v>498</v>
      </c>
      <c r="G21" s="39">
        <f t="shared" si="3"/>
        <v>120087895.75999999</v>
      </c>
    </row>
    <row r="22" spans="1:7" x14ac:dyDescent="0.25">
      <c r="A22" s="24" t="s">
        <v>35</v>
      </c>
      <c r="B22" s="32">
        <v>2</v>
      </c>
      <c r="C22" s="32">
        <v>185768.32000000001</v>
      </c>
      <c r="D22" s="32">
        <v>22</v>
      </c>
      <c r="E22" s="32">
        <v>13994606.4</v>
      </c>
      <c r="F22" s="39">
        <f t="shared" si="2"/>
        <v>-20</v>
      </c>
      <c r="G22" s="39">
        <f t="shared" si="3"/>
        <v>-13808838.08</v>
      </c>
    </row>
    <row r="23" spans="1:7" x14ac:dyDescent="0.25">
      <c r="A23" s="24" t="s">
        <v>18</v>
      </c>
      <c r="B23" s="32">
        <v>492</v>
      </c>
      <c r="C23" s="32">
        <v>92208935.530000001</v>
      </c>
      <c r="D23" s="32">
        <v>66</v>
      </c>
      <c r="E23" s="32">
        <v>27092480</v>
      </c>
      <c r="F23" s="39">
        <f t="shared" si="2"/>
        <v>426</v>
      </c>
      <c r="G23" s="39">
        <f t="shared" si="3"/>
        <v>65116455.530000001</v>
      </c>
    </row>
    <row r="24" spans="1:7" x14ac:dyDescent="0.25">
      <c r="A24" s="24" t="s">
        <v>20</v>
      </c>
      <c r="B24" s="32">
        <v>0</v>
      </c>
      <c r="C24" s="32">
        <v>0</v>
      </c>
      <c r="D24" s="32">
        <v>3</v>
      </c>
      <c r="E24" s="32">
        <v>169720.72</v>
      </c>
      <c r="F24" s="39">
        <f t="shared" ref="F24" si="4">SUM(B24-D24)</f>
        <v>-3</v>
      </c>
      <c r="G24" s="39">
        <f t="shared" ref="G24" si="5">SUM(C24-E24)</f>
        <v>-169720.72</v>
      </c>
    </row>
    <row r="25" spans="1:7" x14ac:dyDescent="0.25">
      <c r="A25" s="24" t="s">
        <v>21</v>
      </c>
      <c r="B25" s="32">
        <v>238</v>
      </c>
      <c r="C25" s="32">
        <v>45860305.620000005</v>
      </c>
      <c r="D25" s="32">
        <v>86</v>
      </c>
      <c r="E25" s="32">
        <v>23270938.240000002</v>
      </c>
      <c r="F25" s="39">
        <f t="shared" si="2"/>
        <v>152</v>
      </c>
      <c r="G25" s="39">
        <f t="shared" si="3"/>
        <v>22589367.380000003</v>
      </c>
    </row>
    <row r="26" spans="1:7" x14ac:dyDescent="0.25">
      <c r="A26" s="24" t="s">
        <v>24</v>
      </c>
      <c r="B26" s="32">
        <v>0</v>
      </c>
      <c r="C26" s="32">
        <v>0</v>
      </c>
      <c r="D26" s="32">
        <v>80</v>
      </c>
      <c r="E26" s="32">
        <v>10116014.370000001</v>
      </c>
      <c r="F26" s="39">
        <f t="shared" si="2"/>
        <v>-80</v>
      </c>
      <c r="G26" s="39">
        <f t="shared" si="3"/>
        <v>-10116014.370000001</v>
      </c>
    </row>
    <row r="27" spans="1:7" x14ac:dyDescent="0.25">
      <c r="A27" s="24" t="s">
        <v>26</v>
      </c>
      <c r="B27" s="32">
        <v>820</v>
      </c>
      <c r="C27" s="32">
        <v>158641690.79000002</v>
      </c>
      <c r="D27" s="32">
        <v>144</v>
      </c>
      <c r="E27" s="32">
        <v>73543385.870000005</v>
      </c>
      <c r="F27" s="39">
        <f t="shared" si="2"/>
        <v>676</v>
      </c>
      <c r="G27" s="39">
        <f t="shared" si="3"/>
        <v>85098304.920000017</v>
      </c>
    </row>
    <row r="28" spans="1:7" x14ac:dyDescent="0.25">
      <c r="A28" s="23" t="s">
        <v>38</v>
      </c>
      <c r="B28" s="35">
        <f>SUM(B15:B27)</f>
        <v>2830</v>
      </c>
      <c r="C28" s="36">
        <f>SUM(C15:C27)</f>
        <v>585739429.25999999</v>
      </c>
      <c r="D28" s="36">
        <f>SUM(D15:D27)</f>
        <v>849</v>
      </c>
      <c r="E28" s="36">
        <f>SUM(E15:E27)</f>
        <v>270419834.48000002</v>
      </c>
      <c r="F28" s="22"/>
      <c r="G28" s="22"/>
    </row>
    <row r="29" spans="1:7" x14ac:dyDescent="0.25">
      <c r="A29" s="21" t="s">
        <v>36</v>
      </c>
      <c r="B29" s="37">
        <f>B28+B13</f>
        <v>2921</v>
      </c>
      <c r="C29" s="38">
        <f>C28+C13</f>
        <v>613758463.28999996</v>
      </c>
      <c r="D29" s="37">
        <f>D28+D13</f>
        <v>2921</v>
      </c>
      <c r="E29" s="38">
        <f>E28+E13</f>
        <v>613758463.45000005</v>
      </c>
      <c r="F29" s="20"/>
      <c r="G29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41FE2-4181-4BEA-A843-8867FF4A8F9B}">
  <dimension ref="A1:G27"/>
  <sheetViews>
    <sheetView workbookViewId="0">
      <selection activeCell="A2" sqref="A2:A25"/>
    </sheetView>
  </sheetViews>
  <sheetFormatPr defaultRowHeight="15" x14ac:dyDescent="0.25"/>
  <cols>
    <col min="1" max="1" width="22.85546875" customWidth="1"/>
    <col min="2" max="2" width="24.42578125" customWidth="1"/>
    <col min="3" max="3" width="21.85546875" customWidth="1"/>
    <col min="4" max="4" width="26.7109375" customWidth="1"/>
    <col min="5" max="5" width="25.5703125" customWidth="1"/>
    <col min="6" max="6" width="13.28515625" customWidth="1"/>
    <col min="7" max="7" width="17.28515625" customWidth="1"/>
  </cols>
  <sheetData>
    <row r="1" spans="1:7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1" t="s">
        <v>5</v>
      </c>
      <c r="G1" s="11" t="s">
        <v>6</v>
      </c>
    </row>
    <row r="2" spans="1:7" x14ac:dyDescent="0.25">
      <c r="A2" s="2" t="s">
        <v>7</v>
      </c>
      <c r="B2" s="6">
        <v>0</v>
      </c>
      <c r="C2" s="8">
        <v>0</v>
      </c>
      <c r="D2" s="6">
        <v>6</v>
      </c>
      <c r="E2" s="8">
        <v>587211.73</v>
      </c>
      <c r="F2" s="4">
        <f t="shared" ref="F2:F18" si="0">SUM(B2-D2)</f>
        <v>-6</v>
      </c>
      <c r="G2" s="4">
        <f t="shared" ref="G2:G18" si="1">SUM(C2-E2)</f>
        <v>-587211.73</v>
      </c>
    </row>
    <row r="3" spans="1:7" x14ac:dyDescent="0.25">
      <c r="A3" s="2" t="s">
        <v>8</v>
      </c>
      <c r="B3" s="6">
        <v>8</v>
      </c>
      <c r="C3" s="8">
        <v>374138.23</v>
      </c>
      <c r="D3" s="6">
        <v>48</v>
      </c>
      <c r="E3" s="8">
        <v>14970925.57</v>
      </c>
      <c r="F3" s="4">
        <f t="shared" si="0"/>
        <v>-40</v>
      </c>
      <c r="G3" s="4">
        <f t="shared" si="1"/>
        <v>-14596787.34</v>
      </c>
    </row>
    <row r="4" spans="1:7" x14ac:dyDescent="0.25">
      <c r="A4" s="2" t="s">
        <v>9</v>
      </c>
      <c r="B4" s="6">
        <v>9</v>
      </c>
      <c r="C4" s="8">
        <v>2388870.0299999998</v>
      </c>
      <c r="D4" s="6">
        <v>57</v>
      </c>
      <c r="E4" s="8">
        <v>10961169.810000001</v>
      </c>
      <c r="F4" s="4">
        <f t="shared" si="0"/>
        <v>-48</v>
      </c>
      <c r="G4" s="4">
        <f t="shared" si="1"/>
        <v>-8572299.7800000012</v>
      </c>
    </row>
    <row r="5" spans="1:7" x14ac:dyDescent="0.25">
      <c r="A5" s="2" t="s">
        <v>10</v>
      </c>
      <c r="B5" s="6">
        <v>0</v>
      </c>
      <c r="C5" s="8">
        <v>0</v>
      </c>
      <c r="D5" s="6">
        <v>1</v>
      </c>
      <c r="E5" s="8">
        <v>390878.45</v>
      </c>
      <c r="F5" s="4">
        <f t="shared" si="0"/>
        <v>-1</v>
      </c>
      <c r="G5" s="4">
        <f t="shared" si="1"/>
        <v>-390878.45</v>
      </c>
    </row>
    <row r="6" spans="1:7" x14ac:dyDescent="0.25">
      <c r="A6" s="2" t="s">
        <v>11</v>
      </c>
      <c r="B6" s="6">
        <v>0</v>
      </c>
      <c r="C6" s="8">
        <v>0</v>
      </c>
      <c r="D6" s="6">
        <v>4</v>
      </c>
      <c r="E6" s="8">
        <v>583631.03</v>
      </c>
      <c r="F6" s="4">
        <f t="shared" si="0"/>
        <v>-4</v>
      </c>
      <c r="G6" s="4">
        <f t="shared" si="1"/>
        <v>-583631.03</v>
      </c>
    </row>
    <row r="7" spans="1:7" x14ac:dyDescent="0.25">
      <c r="A7" s="2" t="s">
        <v>33</v>
      </c>
      <c r="B7" s="6">
        <v>99</v>
      </c>
      <c r="C7" s="8">
        <v>15804476.07</v>
      </c>
      <c r="D7" s="6">
        <v>16</v>
      </c>
      <c r="E7" s="8">
        <v>6759695.2699999996</v>
      </c>
      <c r="F7" s="4">
        <f t="shared" si="0"/>
        <v>83</v>
      </c>
      <c r="G7" s="4">
        <f t="shared" si="1"/>
        <v>9044780.8000000007</v>
      </c>
    </row>
    <row r="8" spans="1:7" x14ac:dyDescent="0.25">
      <c r="A8" s="2" t="s">
        <v>34</v>
      </c>
      <c r="B8" s="6">
        <v>50</v>
      </c>
      <c r="C8" s="8">
        <v>13074938.92</v>
      </c>
      <c r="D8" s="6">
        <v>14</v>
      </c>
      <c r="E8" s="8">
        <v>4465077.46</v>
      </c>
      <c r="F8" s="4">
        <f t="shared" si="0"/>
        <v>36</v>
      </c>
      <c r="G8" s="4">
        <f t="shared" si="1"/>
        <v>8609861.4600000009</v>
      </c>
    </row>
    <row r="9" spans="1:7" x14ac:dyDescent="0.25">
      <c r="A9" s="6" t="s">
        <v>12</v>
      </c>
      <c r="B9" s="6">
        <v>87</v>
      </c>
      <c r="C9" s="8">
        <v>22763307.960000001</v>
      </c>
      <c r="D9" s="6">
        <v>31</v>
      </c>
      <c r="E9" s="8">
        <v>7495989.6699999999</v>
      </c>
      <c r="F9" s="4">
        <f t="shared" si="0"/>
        <v>56</v>
      </c>
      <c r="G9" s="4">
        <f t="shared" si="1"/>
        <v>15267318.290000001</v>
      </c>
    </row>
    <row r="10" spans="1:7" x14ac:dyDescent="0.25">
      <c r="A10" s="6" t="s">
        <v>13</v>
      </c>
      <c r="B10" s="6">
        <v>0</v>
      </c>
      <c r="C10" s="8">
        <v>0</v>
      </c>
      <c r="D10" s="6">
        <v>0</v>
      </c>
      <c r="E10" s="8">
        <v>0</v>
      </c>
      <c r="F10" s="4">
        <f t="shared" si="0"/>
        <v>0</v>
      </c>
      <c r="G10" s="4">
        <f t="shared" si="1"/>
        <v>0</v>
      </c>
    </row>
    <row r="11" spans="1:7" x14ac:dyDescent="0.25">
      <c r="A11" s="6" t="s">
        <v>14</v>
      </c>
      <c r="B11" s="6">
        <v>9</v>
      </c>
      <c r="C11" s="8">
        <v>4379576.76</v>
      </c>
      <c r="D11" s="6">
        <v>21</v>
      </c>
      <c r="E11" s="8">
        <v>4553396.3099999996</v>
      </c>
      <c r="F11" s="4">
        <f t="shared" si="0"/>
        <v>-12</v>
      </c>
      <c r="G11" s="4">
        <f t="shared" si="1"/>
        <v>-173819.54999999981</v>
      </c>
    </row>
    <row r="12" spans="1:7" x14ac:dyDescent="0.25">
      <c r="A12" s="2" t="s">
        <v>15</v>
      </c>
      <c r="B12" s="6">
        <v>13</v>
      </c>
      <c r="C12" s="8">
        <v>4359125.76</v>
      </c>
      <c r="D12" s="6">
        <v>606</v>
      </c>
      <c r="E12" s="8">
        <v>92917770.700000003</v>
      </c>
      <c r="F12" s="4">
        <f t="shared" si="0"/>
        <v>-593</v>
      </c>
      <c r="G12" s="4">
        <f t="shared" si="1"/>
        <v>-88558644.939999998</v>
      </c>
    </row>
    <row r="13" spans="1:7" x14ac:dyDescent="0.25">
      <c r="A13" s="2" t="s">
        <v>16</v>
      </c>
      <c r="B13" s="6">
        <v>189</v>
      </c>
      <c r="C13" s="8">
        <v>46756979.710000001</v>
      </c>
      <c r="D13" s="6">
        <v>27</v>
      </c>
      <c r="E13" s="8">
        <v>5339410.62</v>
      </c>
      <c r="F13" s="4">
        <f t="shared" si="0"/>
        <v>162</v>
      </c>
      <c r="G13" s="4">
        <f t="shared" si="1"/>
        <v>41417569.090000004</v>
      </c>
    </row>
    <row r="14" spans="1:7" x14ac:dyDescent="0.25">
      <c r="A14" s="2" t="s">
        <v>17</v>
      </c>
      <c r="B14" s="6">
        <v>0</v>
      </c>
      <c r="C14" s="8">
        <v>0</v>
      </c>
      <c r="D14" s="6">
        <v>4</v>
      </c>
      <c r="E14" s="8">
        <v>85901</v>
      </c>
      <c r="F14" s="4">
        <f t="shared" si="0"/>
        <v>-4</v>
      </c>
      <c r="G14" s="4">
        <f t="shared" si="1"/>
        <v>-85901</v>
      </c>
    </row>
    <row r="15" spans="1:7" x14ac:dyDescent="0.25">
      <c r="A15" s="6" t="s">
        <v>35</v>
      </c>
      <c r="B15" s="6">
        <v>0</v>
      </c>
      <c r="C15" s="8">
        <v>0</v>
      </c>
      <c r="D15" s="6">
        <v>7</v>
      </c>
      <c r="E15" s="8">
        <v>3308029.08</v>
      </c>
      <c r="F15" s="4">
        <f t="shared" si="0"/>
        <v>-7</v>
      </c>
      <c r="G15" s="4">
        <f t="shared" si="1"/>
        <v>-3308029.08</v>
      </c>
    </row>
    <row r="16" spans="1:7" x14ac:dyDescent="0.25">
      <c r="A16" s="2" t="s">
        <v>18</v>
      </c>
      <c r="B16" s="6">
        <v>174</v>
      </c>
      <c r="C16" s="8">
        <v>28825067.699999999</v>
      </c>
      <c r="D16" s="6">
        <v>24</v>
      </c>
      <c r="E16" s="8">
        <v>12617557</v>
      </c>
      <c r="F16" s="4">
        <f t="shared" si="0"/>
        <v>150</v>
      </c>
      <c r="G16" s="4">
        <f t="shared" si="1"/>
        <v>16207510.699999999</v>
      </c>
    </row>
    <row r="17" spans="1:7" x14ac:dyDescent="0.25">
      <c r="A17" s="2" t="s">
        <v>19</v>
      </c>
      <c r="B17" s="6">
        <v>0</v>
      </c>
      <c r="C17" s="8">
        <v>0</v>
      </c>
      <c r="D17" s="6">
        <v>1</v>
      </c>
      <c r="E17" s="8">
        <v>110278</v>
      </c>
      <c r="F17" s="4">
        <f t="shared" si="0"/>
        <v>-1</v>
      </c>
      <c r="G17" s="4">
        <f t="shared" si="1"/>
        <v>-110278</v>
      </c>
    </row>
    <row r="18" spans="1:7" x14ac:dyDescent="0.25">
      <c r="A18" s="2" t="s">
        <v>20</v>
      </c>
      <c r="B18" s="6">
        <v>0</v>
      </c>
      <c r="C18" s="8">
        <v>0</v>
      </c>
      <c r="D18" s="6">
        <v>0</v>
      </c>
      <c r="E18" s="8">
        <v>0</v>
      </c>
      <c r="F18" s="4">
        <f t="shared" si="0"/>
        <v>0</v>
      </c>
      <c r="G18" s="4">
        <f t="shared" si="1"/>
        <v>0</v>
      </c>
    </row>
    <row r="19" spans="1:7" x14ac:dyDescent="0.25">
      <c r="A19" s="2" t="s">
        <v>21</v>
      </c>
      <c r="B19" s="6">
        <v>86</v>
      </c>
      <c r="C19" s="8">
        <v>14066203.689999999</v>
      </c>
      <c r="D19" s="6">
        <v>28</v>
      </c>
      <c r="E19" s="8">
        <v>5348986.63</v>
      </c>
      <c r="F19" s="4">
        <f t="shared" ref="F19" si="2">SUM(B19-D19)</f>
        <v>58</v>
      </c>
      <c r="G19" s="4">
        <f t="shared" ref="G19" si="3">SUM(C19-E19)</f>
        <v>8717217.0599999987</v>
      </c>
    </row>
    <row r="20" spans="1:7" x14ac:dyDescent="0.25">
      <c r="A20" s="2" t="s">
        <v>22</v>
      </c>
      <c r="B20" s="6">
        <v>0</v>
      </c>
      <c r="C20" s="8">
        <v>0</v>
      </c>
      <c r="D20" s="6">
        <v>1</v>
      </c>
      <c r="E20" s="8">
        <v>7533</v>
      </c>
      <c r="F20" s="4">
        <f t="shared" ref="F20" si="4">SUM(B20-D20)</f>
        <v>-1</v>
      </c>
      <c r="G20" s="4">
        <f t="shared" ref="G20" si="5">SUM(C20-E20)</f>
        <v>-7533</v>
      </c>
    </row>
    <row r="21" spans="1:7" x14ac:dyDescent="0.25">
      <c r="A21" s="2" t="s">
        <v>23</v>
      </c>
      <c r="B21" s="6">
        <v>12</v>
      </c>
      <c r="C21" s="8">
        <v>3550854.08</v>
      </c>
      <c r="D21" s="6">
        <v>12</v>
      </c>
      <c r="E21" s="8">
        <v>2180123</v>
      </c>
      <c r="F21" s="4">
        <f t="shared" ref="F21" si="6">SUM(B21-D21)</f>
        <v>0</v>
      </c>
      <c r="G21" s="4">
        <f t="shared" ref="G21" si="7">SUM(C21-E21)</f>
        <v>1370731.08</v>
      </c>
    </row>
    <row r="22" spans="1:7" x14ac:dyDescent="0.25">
      <c r="A22" s="2" t="s">
        <v>24</v>
      </c>
      <c r="B22" s="6">
        <v>0</v>
      </c>
      <c r="C22" s="8">
        <v>0</v>
      </c>
      <c r="D22" s="6">
        <v>31</v>
      </c>
      <c r="E22" s="8">
        <v>2918225.83</v>
      </c>
      <c r="F22" s="4">
        <f t="shared" ref="F22:F23" si="8">SUM(B22-D22)</f>
        <v>-31</v>
      </c>
      <c r="G22" s="4">
        <f t="shared" ref="G22:G23" si="9">SUM(C22-E22)</f>
        <v>-2918225.83</v>
      </c>
    </row>
    <row r="23" spans="1:7" x14ac:dyDescent="0.25">
      <c r="A23" s="2" t="s">
        <v>25</v>
      </c>
      <c r="B23" s="6">
        <v>0</v>
      </c>
      <c r="C23" s="8">
        <v>0</v>
      </c>
      <c r="D23" s="6">
        <v>1</v>
      </c>
      <c r="E23" s="8">
        <v>4558.93</v>
      </c>
      <c r="F23" s="4">
        <f t="shared" si="8"/>
        <v>-1</v>
      </c>
      <c r="G23" s="4">
        <f t="shared" si="9"/>
        <v>-4558.93</v>
      </c>
    </row>
    <row r="24" spans="1:7" x14ac:dyDescent="0.25">
      <c r="A24" s="2" t="s">
        <v>26</v>
      </c>
      <c r="B24" s="6">
        <v>271</v>
      </c>
      <c r="C24" s="8">
        <v>51986378.5</v>
      </c>
      <c r="D24" s="6">
        <v>58</v>
      </c>
      <c r="E24" s="8">
        <v>32397003.77</v>
      </c>
      <c r="F24" s="4">
        <f t="shared" ref="F24:F25" si="10">SUM(B24-D24)</f>
        <v>213</v>
      </c>
      <c r="G24" s="4">
        <f t="shared" ref="G24:G25" si="11">SUM(C24-E24)</f>
        <v>19589374.73</v>
      </c>
    </row>
    <row r="25" spans="1:7" x14ac:dyDescent="0.25">
      <c r="A25" s="2" t="s">
        <v>27</v>
      </c>
      <c r="B25" s="6">
        <v>0</v>
      </c>
      <c r="C25" s="8">
        <v>0</v>
      </c>
      <c r="D25" s="6">
        <v>9</v>
      </c>
      <c r="E25" s="8">
        <v>326564.55</v>
      </c>
      <c r="F25" s="4">
        <f t="shared" si="10"/>
        <v>-9</v>
      </c>
      <c r="G25" s="4">
        <f t="shared" si="11"/>
        <v>-326564.55</v>
      </c>
    </row>
    <row r="26" spans="1:7" x14ac:dyDescent="0.25">
      <c r="A26" s="12" t="s">
        <v>32</v>
      </c>
      <c r="B26" s="17">
        <f>SUM(B2:B25)</f>
        <v>1007</v>
      </c>
      <c r="C26" s="17">
        <f t="shared" ref="C26:E26" si="12">SUM(C2:C25)</f>
        <v>208329917.41</v>
      </c>
      <c r="D26" s="17">
        <f t="shared" si="12"/>
        <v>1007</v>
      </c>
      <c r="E26" s="17">
        <f t="shared" si="12"/>
        <v>208329917.41000006</v>
      </c>
      <c r="F26" s="17">
        <f>SUM(F2:F25)</f>
        <v>0</v>
      </c>
      <c r="G26" s="17">
        <f t="shared" ref="G26" si="13">SUM(G2:G25)</f>
        <v>8.2072801887989044E-9</v>
      </c>
    </row>
    <row r="27" spans="1:7" x14ac:dyDescent="0.25">
      <c r="F27" s="5"/>
      <c r="G27" s="5"/>
    </row>
  </sheetData>
  <sortState xmlns:xlrd2="http://schemas.microsoft.com/office/spreadsheetml/2017/richdata2" ref="A2:G18">
    <sortCondition ref="A2:A1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8DCEA-F881-4288-9234-91315B13CE4C}">
  <dimension ref="A1:G28"/>
  <sheetViews>
    <sheetView workbookViewId="0">
      <selection activeCell="C26" sqref="C26"/>
    </sheetView>
  </sheetViews>
  <sheetFormatPr defaultRowHeight="15" x14ac:dyDescent="0.25"/>
  <cols>
    <col min="1" max="1" width="21.42578125" customWidth="1"/>
    <col min="2" max="2" width="24.85546875" customWidth="1"/>
    <col min="3" max="3" width="21" customWidth="1"/>
    <col min="4" max="4" width="23.42578125" customWidth="1"/>
    <col min="5" max="5" width="20.5703125" customWidth="1"/>
    <col min="6" max="6" width="14" customWidth="1"/>
    <col min="7" max="7" width="12" bestFit="1" customWidth="1"/>
  </cols>
  <sheetData>
    <row r="1" spans="1:7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1" t="s">
        <v>5</v>
      </c>
      <c r="G1" s="11" t="s">
        <v>6</v>
      </c>
    </row>
    <row r="2" spans="1:7" x14ac:dyDescent="0.25">
      <c r="A2" s="2" t="s">
        <v>7</v>
      </c>
      <c r="B2" s="6">
        <v>1</v>
      </c>
      <c r="C2" s="8">
        <v>4986.8100000000004</v>
      </c>
      <c r="D2" s="6">
        <v>1</v>
      </c>
      <c r="E2" s="8">
        <v>140871.21</v>
      </c>
      <c r="F2" s="4">
        <f t="shared" ref="F2:F18" si="0">SUM(B2-D2)</f>
        <v>0</v>
      </c>
      <c r="G2" s="4">
        <f t="shared" ref="G2:G18" si="1">SUM(C2-E2)</f>
        <v>-135884.4</v>
      </c>
    </row>
    <row r="3" spans="1:7" x14ac:dyDescent="0.25">
      <c r="A3" s="2" t="s">
        <v>8</v>
      </c>
      <c r="B3" s="6">
        <v>11</v>
      </c>
      <c r="C3" s="8">
        <v>2907852.11</v>
      </c>
      <c r="D3" s="6">
        <v>44</v>
      </c>
      <c r="E3" s="8">
        <v>11253300.07</v>
      </c>
      <c r="F3" s="4">
        <f t="shared" si="0"/>
        <v>-33</v>
      </c>
      <c r="G3" s="4">
        <f t="shared" si="1"/>
        <v>-8345447.9600000009</v>
      </c>
    </row>
    <row r="4" spans="1:7" x14ac:dyDescent="0.25">
      <c r="A4" s="2" t="s">
        <v>9</v>
      </c>
      <c r="B4" s="6">
        <v>3</v>
      </c>
      <c r="C4" s="8">
        <v>666109.56000000006</v>
      </c>
      <c r="D4" s="6">
        <v>56</v>
      </c>
      <c r="E4" s="8">
        <v>11247976.220000001</v>
      </c>
      <c r="F4" s="4">
        <f t="shared" si="0"/>
        <v>-53</v>
      </c>
      <c r="G4" s="4">
        <f t="shared" si="1"/>
        <v>-10581866.66</v>
      </c>
    </row>
    <row r="5" spans="1:7" x14ac:dyDescent="0.25">
      <c r="A5" s="2" t="s">
        <v>10</v>
      </c>
      <c r="B5" s="6">
        <v>0</v>
      </c>
      <c r="C5" s="8">
        <v>0</v>
      </c>
      <c r="D5" s="6">
        <v>2</v>
      </c>
      <c r="E5" s="8">
        <v>535737.41</v>
      </c>
      <c r="F5" s="4">
        <f t="shared" si="0"/>
        <v>-2</v>
      </c>
      <c r="G5" s="4">
        <f t="shared" si="1"/>
        <v>-535737.41</v>
      </c>
    </row>
    <row r="6" spans="1:7" x14ac:dyDescent="0.25">
      <c r="A6" s="2" t="s">
        <v>11</v>
      </c>
      <c r="B6" s="6">
        <v>0</v>
      </c>
      <c r="C6" s="8">
        <v>0</v>
      </c>
      <c r="D6" s="6">
        <v>1</v>
      </c>
      <c r="E6" s="8">
        <v>1460.24</v>
      </c>
      <c r="F6" s="4">
        <f t="shared" si="0"/>
        <v>-1</v>
      </c>
      <c r="G6" s="4">
        <f t="shared" si="1"/>
        <v>-1460.24</v>
      </c>
    </row>
    <row r="7" spans="1:7" x14ac:dyDescent="0.25">
      <c r="A7" s="2" t="s">
        <v>33</v>
      </c>
      <c r="B7" s="6">
        <v>86</v>
      </c>
      <c r="C7" s="8">
        <v>17113470.350000001</v>
      </c>
      <c r="D7" s="6">
        <v>21</v>
      </c>
      <c r="E7" s="8">
        <v>7929516.6699999999</v>
      </c>
      <c r="F7" s="4">
        <f t="shared" si="0"/>
        <v>65</v>
      </c>
      <c r="G7" s="4">
        <f t="shared" si="1"/>
        <v>9183953.6800000016</v>
      </c>
    </row>
    <row r="8" spans="1:7" x14ac:dyDescent="0.25">
      <c r="A8" s="2" t="s">
        <v>34</v>
      </c>
      <c r="B8" s="6">
        <v>23</v>
      </c>
      <c r="C8" s="8">
        <v>4960957.59</v>
      </c>
      <c r="D8" s="6">
        <v>11</v>
      </c>
      <c r="E8" s="8">
        <v>3516714.19</v>
      </c>
      <c r="F8" s="4">
        <f t="shared" si="0"/>
        <v>12</v>
      </c>
      <c r="G8" s="4">
        <f t="shared" si="1"/>
        <v>1444243.4</v>
      </c>
    </row>
    <row r="9" spans="1:7" x14ac:dyDescent="0.25">
      <c r="A9" s="6" t="s">
        <v>12</v>
      </c>
      <c r="B9" s="6">
        <v>89</v>
      </c>
      <c r="C9" s="8">
        <v>22711671.890000001</v>
      </c>
      <c r="D9" s="6">
        <v>44</v>
      </c>
      <c r="E9" s="8">
        <v>9243620.5700000003</v>
      </c>
      <c r="F9" s="4">
        <f t="shared" si="0"/>
        <v>45</v>
      </c>
      <c r="G9" s="4">
        <f t="shared" si="1"/>
        <v>13468051.32</v>
      </c>
    </row>
    <row r="10" spans="1:7" x14ac:dyDescent="0.25">
      <c r="A10" s="6" t="s">
        <v>13</v>
      </c>
      <c r="B10" s="6">
        <v>0</v>
      </c>
      <c r="C10" s="8">
        <v>0</v>
      </c>
      <c r="D10" s="6">
        <v>1</v>
      </c>
      <c r="E10" s="8">
        <v>33716.86</v>
      </c>
      <c r="F10" s="4">
        <f t="shared" si="0"/>
        <v>-1</v>
      </c>
      <c r="G10" s="4">
        <f t="shared" si="1"/>
        <v>-33716.86</v>
      </c>
    </row>
    <row r="11" spans="1:7" x14ac:dyDescent="0.25">
      <c r="A11" s="6" t="s">
        <v>14</v>
      </c>
      <c r="B11" s="6">
        <v>7</v>
      </c>
      <c r="C11" s="8">
        <v>1766799.54</v>
      </c>
      <c r="D11" s="6">
        <v>11</v>
      </c>
      <c r="E11" s="8">
        <v>5397533.1699999999</v>
      </c>
      <c r="F11" s="4">
        <f t="shared" si="0"/>
        <v>-4</v>
      </c>
      <c r="G11" s="4">
        <f t="shared" si="1"/>
        <v>-3630733.63</v>
      </c>
    </row>
    <row r="12" spans="1:7" x14ac:dyDescent="0.25">
      <c r="A12" s="2" t="s">
        <v>15</v>
      </c>
      <c r="B12" s="6">
        <v>7</v>
      </c>
      <c r="C12" s="8">
        <v>1233314.5900000001</v>
      </c>
      <c r="D12" s="6">
        <v>558</v>
      </c>
      <c r="E12" s="8">
        <v>95924862.959999993</v>
      </c>
      <c r="F12" s="4">
        <f t="shared" si="0"/>
        <v>-551</v>
      </c>
      <c r="G12" s="4">
        <f t="shared" si="1"/>
        <v>-94691548.36999999</v>
      </c>
    </row>
    <row r="13" spans="1:7" x14ac:dyDescent="0.25">
      <c r="A13" s="2" t="s">
        <v>16</v>
      </c>
      <c r="B13" s="6">
        <v>218</v>
      </c>
      <c r="C13" s="8">
        <v>47887691.579999998</v>
      </c>
      <c r="D13" s="6">
        <v>22</v>
      </c>
      <c r="E13" s="8">
        <v>2958259.76</v>
      </c>
      <c r="F13" s="4">
        <f t="shared" si="0"/>
        <v>196</v>
      </c>
      <c r="G13" s="4">
        <f t="shared" si="1"/>
        <v>44929431.82</v>
      </c>
    </row>
    <row r="14" spans="1:7" x14ac:dyDescent="0.25">
      <c r="A14" s="2" t="s">
        <v>17</v>
      </c>
      <c r="B14" s="6">
        <v>0</v>
      </c>
      <c r="C14" s="8">
        <v>0</v>
      </c>
      <c r="D14" s="6">
        <v>7</v>
      </c>
      <c r="E14" s="8">
        <v>274084</v>
      </c>
      <c r="F14" s="4">
        <f t="shared" si="0"/>
        <v>-7</v>
      </c>
      <c r="G14" s="4">
        <f t="shared" si="1"/>
        <v>-274084</v>
      </c>
    </row>
    <row r="15" spans="1:7" x14ac:dyDescent="0.25">
      <c r="A15" s="6" t="s">
        <v>35</v>
      </c>
      <c r="B15" s="6">
        <v>2</v>
      </c>
      <c r="C15" s="8">
        <v>185768.32000000001</v>
      </c>
      <c r="D15" s="6">
        <v>7</v>
      </c>
      <c r="E15" s="8">
        <v>5337480.4000000004</v>
      </c>
      <c r="F15" s="4">
        <f t="shared" si="0"/>
        <v>-5</v>
      </c>
      <c r="G15" s="4">
        <f t="shared" si="1"/>
        <v>-5151712.08</v>
      </c>
    </row>
    <row r="16" spans="1:7" x14ac:dyDescent="0.25">
      <c r="A16" s="2" t="s">
        <v>18</v>
      </c>
      <c r="B16" s="6">
        <v>159</v>
      </c>
      <c r="C16" s="8">
        <v>31771464.190000001</v>
      </c>
      <c r="D16" s="6">
        <v>26</v>
      </c>
      <c r="E16" s="8">
        <v>10716169</v>
      </c>
      <c r="F16" s="4">
        <f t="shared" si="0"/>
        <v>133</v>
      </c>
      <c r="G16" s="4">
        <f t="shared" si="1"/>
        <v>21055295.190000001</v>
      </c>
    </row>
    <row r="17" spans="1:7" x14ac:dyDescent="0.25">
      <c r="A17" s="2" t="s">
        <v>19</v>
      </c>
      <c r="B17" s="6">
        <v>0</v>
      </c>
      <c r="C17" s="8">
        <v>0</v>
      </c>
      <c r="D17" s="6">
        <v>3</v>
      </c>
      <c r="E17" s="8">
        <v>52505</v>
      </c>
      <c r="F17" s="4">
        <f t="shared" ref="F17" si="2">SUM(B17-D17)</f>
        <v>-3</v>
      </c>
      <c r="G17" s="4">
        <f t="shared" ref="G17" si="3">SUM(C17-E17)</f>
        <v>-52505</v>
      </c>
    </row>
    <row r="18" spans="1:7" x14ac:dyDescent="0.25">
      <c r="A18" s="2" t="s">
        <v>20</v>
      </c>
      <c r="B18" s="6">
        <v>0</v>
      </c>
      <c r="C18" s="8">
        <v>0</v>
      </c>
      <c r="D18" s="6">
        <v>2</v>
      </c>
      <c r="E18" s="8">
        <v>145629.06</v>
      </c>
      <c r="F18" s="4">
        <f t="shared" si="0"/>
        <v>-2</v>
      </c>
      <c r="G18" s="4">
        <f t="shared" si="1"/>
        <v>-145629.06</v>
      </c>
    </row>
    <row r="19" spans="1:7" x14ac:dyDescent="0.25">
      <c r="A19" s="2" t="s">
        <v>21</v>
      </c>
      <c r="B19" s="6">
        <v>55</v>
      </c>
      <c r="C19" s="8">
        <v>11508738.15</v>
      </c>
      <c r="D19" s="6">
        <v>16</v>
      </c>
      <c r="E19" s="8">
        <v>5715274.04</v>
      </c>
      <c r="F19" s="4">
        <f t="shared" ref="F19" si="4">SUM(B19-D19)</f>
        <v>39</v>
      </c>
      <c r="G19" s="4">
        <f t="shared" ref="G19" si="5">SUM(C19-E19)</f>
        <v>5793464.1100000003</v>
      </c>
    </row>
    <row r="20" spans="1:7" x14ac:dyDescent="0.25">
      <c r="A20" s="2" t="s">
        <v>22</v>
      </c>
      <c r="B20" s="6">
        <v>0</v>
      </c>
      <c r="C20" s="8">
        <v>0</v>
      </c>
      <c r="D20" s="6">
        <v>0</v>
      </c>
      <c r="E20" s="8">
        <v>0</v>
      </c>
      <c r="F20" s="4">
        <f t="shared" ref="F20" si="6">SUM(B20-D20)</f>
        <v>0</v>
      </c>
      <c r="G20" s="4">
        <f t="shared" ref="G20" si="7">SUM(C20-E20)</f>
        <v>0</v>
      </c>
    </row>
    <row r="21" spans="1:7" x14ac:dyDescent="0.25">
      <c r="A21" s="2" t="s">
        <v>23</v>
      </c>
      <c r="B21" s="6">
        <v>17</v>
      </c>
      <c r="C21" s="8">
        <v>6106474.8899999997</v>
      </c>
      <c r="D21" s="6">
        <v>13</v>
      </c>
      <c r="E21" s="8">
        <v>1785394</v>
      </c>
      <c r="F21" s="4">
        <f t="shared" ref="F21:F24" si="8">SUM(B21-D21)</f>
        <v>4</v>
      </c>
      <c r="G21" s="4">
        <f t="shared" ref="G21:G24" si="9">SUM(C21-E21)</f>
        <v>4321080.8899999997</v>
      </c>
    </row>
    <row r="22" spans="1:7" x14ac:dyDescent="0.25">
      <c r="A22" s="2" t="s">
        <v>24</v>
      </c>
      <c r="B22" s="6">
        <v>0</v>
      </c>
      <c r="C22" s="8">
        <v>0</v>
      </c>
      <c r="D22" s="6">
        <v>26</v>
      </c>
      <c r="E22" s="8">
        <v>4768528.05</v>
      </c>
      <c r="F22" s="4">
        <f t="shared" si="8"/>
        <v>-26</v>
      </c>
      <c r="G22" s="4">
        <f t="shared" si="9"/>
        <v>-4768528.05</v>
      </c>
    </row>
    <row r="23" spans="1:7" x14ac:dyDescent="0.25">
      <c r="A23" s="2" t="s">
        <v>25</v>
      </c>
      <c r="B23" s="6">
        <v>0</v>
      </c>
      <c r="C23" s="8">
        <v>0</v>
      </c>
      <c r="D23" s="6">
        <v>1</v>
      </c>
      <c r="E23" s="8">
        <v>24991.99</v>
      </c>
      <c r="F23" s="4">
        <f t="shared" si="8"/>
        <v>-1</v>
      </c>
      <c r="G23" s="4">
        <f t="shared" si="9"/>
        <v>-24991.99</v>
      </c>
    </row>
    <row r="24" spans="1:7" x14ac:dyDescent="0.25">
      <c r="A24" s="2" t="s">
        <v>26</v>
      </c>
      <c r="B24" s="6">
        <v>261</v>
      </c>
      <c r="C24" s="8">
        <v>51183018.740000002</v>
      </c>
      <c r="D24" s="6">
        <v>48</v>
      </c>
      <c r="E24" s="8">
        <v>22613440.460000001</v>
      </c>
      <c r="F24" s="4">
        <f t="shared" si="8"/>
        <v>213</v>
      </c>
      <c r="G24" s="4">
        <f t="shared" si="9"/>
        <v>28569578.280000001</v>
      </c>
    </row>
    <row r="25" spans="1:7" x14ac:dyDescent="0.25">
      <c r="A25" s="2" t="s">
        <v>27</v>
      </c>
      <c r="B25" s="6">
        <v>0</v>
      </c>
      <c r="C25" s="8">
        <v>0</v>
      </c>
      <c r="D25" s="6">
        <v>18</v>
      </c>
      <c r="E25" s="8">
        <v>391253.14</v>
      </c>
      <c r="F25" s="4">
        <f t="shared" ref="F25" si="10">SUM(B25-D25)</f>
        <v>-18</v>
      </c>
      <c r="G25" s="4">
        <f t="shared" ref="G25" si="11">SUM(C25-E25)</f>
        <v>-391253.14</v>
      </c>
    </row>
    <row r="26" spans="1:7" x14ac:dyDescent="0.25">
      <c r="A26" s="12" t="s">
        <v>32</v>
      </c>
      <c r="B26" s="17">
        <f>SUM(B2:B25)</f>
        <v>939</v>
      </c>
      <c r="C26" s="17">
        <f t="shared" ref="C26:G26" si="12">SUM(C2:C25)</f>
        <v>200008318.31</v>
      </c>
      <c r="D26" s="17">
        <f t="shared" si="12"/>
        <v>939</v>
      </c>
      <c r="E26" s="17">
        <f t="shared" si="12"/>
        <v>200008318.47</v>
      </c>
      <c r="F26" s="17">
        <f t="shared" si="12"/>
        <v>0</v>
      </c>
      <c r="G26" s="17">
        <f t="shared" si="12"/>
        <v>-0.15999998839106411</v>
      </c>
    </row>
    <row r="28" spans="1:7" x14ac:dyDescent="0.25">
      <c r="F28" s="5"/>
      <c r="G28" s="5"/>
    </row>
  </sheetData>
  <sortState xmlns:xlrd2="http://schemas.microsoft.com/office/spreadsheetml/2017/richdata2" ref="A2:G26">
    <sortCondition ref="A2:A2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85F8B-F053-4F15-8904-91C54C84AC24}">
  <dimension ref="A1:I28"/>
  <sheetViews>
    <sheetView workbookViewId="0">
      <selection activeCell="G31" sqref="G31"/>
    </sheetView>
  </sheetViews>
  <sheetFormatPr defaultRowHeight="15" x14ac:dyDescent="0.25"/>
  <cols>
    <col min="1" max="1" width="21.85546875" customWidth="1"/>
    <col min="2" max="2" width="25" customWidth="1"/>
    <col min="3" max="3" width="17" customWidth="1"/>
    <col min="4" max="4" width="23.28515625" customWidth="1"/>
    <col min="5" max="5" width="22.42578125" customWidth="1"/>
    <col min="6" max="6" width="13.7109375" customWidth="1"/>
    <col min="7" max="7" width="12.28515625" bestFit="1" customWidth="1"/>
    <col min="9" max="9" width="10.85546875" bestFit="1" customWidth="1"/>
    <col min="11" max="11" width="13" customWidth="1"/>
  </cols>
  <sheetData>
    <row r="1" spans="1:7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1" t="s">
        <v>5</v>
      </c>
      <c r="G1" s="11" t="s">
        <v>6</v>
      </c>
    </row>
    <row r="2" spans="1:7" x14ac:dyDescent="0.25">
      <c r="A2" s="2" t="s">
        <v>7</v>
      </c>
      <c r="B2" s="6">
        <v>0</v>
      </c>
      <c r="C2" s="8">
        <v>0</v>
      </c>
      <c r="D2" s="6">
        <v>2</v>
      </c>
      <c r="E2" s="8">
        <v>169030.75</v>
      </c>
      <c r="F2" s="4">
        <f t="shared" ref="F2:F22" si="0">SUM(B2-D2)</f>
        <v>-2</v>
      </c>
      <c r="G2" s="4">
        <f t="shared" ref="G2:G22" si="1">SUM(C2-E2)</f>
        <v>-169030.75</v>
      </c>
    </row>
    <row r="3" spans="1:7" x14ac:dyDescent="0.25">
      <c r="A3" s="2" t="s">
        <v>8</v>
      </c>
      <c r="B3" s="6">
        <v>2</v>
      </c>
      <c r="C3" s="8">
        <v>881708.17</v>
      </c>
      <c r="D3" s="6">
        <v>18</v>
      </c>
      <c r="E3" s="8">
        <v>3884439.16</v>
      </c>
      <c r="F3" s="4">
        <f t="shared" si="0"/>
        <v>-16</v>
      </c>
      <c r="G3" s="4">
        <f t="shared" si="1"/>
        <v>-3002730.99</v>
      </c>
    </row>
    <row r="4" spans="1:7" x14ac:dyDescent="0.25">
      <c r="A4" s="2" t="s">
        <v>9</v>
      </c>
      <c r="B4" s="6">
        <v>2</v>
      </c>
      <c r="C4" s="8">
        <v>936960.17</v>
      </c>
      <c r="D4" s="6">
        <v>45</v>
      </c>
      <c r="E4" s="8">
        <v>8963105.2200000007</v>
      </c>
      <c r="F4" s="4">
        <f t="shared" si="0"/>
        <v>-43</v>
      </c>
      <c r="G4" s="4">
        <f t="shared" si="1"/>
        <v>-8026145.0500000007</v>
      </c>
    </row>
    <row r="5" spans="1:7" x14ac:dyDescent="0.25">
      <c r="A5" s="2" t="s">
        <v>10</v>
      </c>
      <c r="B5" s="6">
        <v>0</v>
      </c>
      <c r="C5" s="8">
        <v>0</v>
      </c>
      <c r="D5" s="6">
        <v>2</v>
      </c>
      <c r="E5" s="8">
        <v>764856.91</v>
      </c>
      <c r="F5" s="4">
        <f t="shared" si="0"/>
        <v>-2</v>
      </c>
      <c r="G5" s="4">
        <f t="shared" si="1"/>
        <v>-764856.91</v>
      </c>
    </row>
    <row r="6" spans="1:7" x14ac:dyDescent="0.25">
      <c r="A6" s="2" t="s">
        <v>11</v>
      </c>
      <c r="B6" s="6">
        <v>0</v>
      </c>
      <c r="C6" s="8">
        <v>0</v>
      </c>
      <c r="D6" s="6">
        <v>4</v>
      </c>
      <c r="E6" s="8">
        <v>404342.13</v>
      </c>
      <c r="F6" s="4">
        <f t="shared" si="0"/>
        <v>-4</v>
      </c>
      <c r="G6" s="4">
        <f t="shared" si="1"/>
        <v>-404342.13</v>
      </c>
    </row>
    <row r="7" spans="1:7" x14ac:dyDescent="0.25">
      <c r="A7" s="2" t="s">
        <v>33</v>
      </c>
      <c r="B7" s="6">
        <v>113</v>
      </c>
      <c r="C7" s="8">
        <v>21747625.620000001</v>
      </c>
      <c r="D7" s="6">
        <v>31</v>
      </c>
      <c r="E7" s="8">
        <v>9627340.8100000005</v>
      </c>
      <c r="F7" s="4">
        <f t="shared" si="0"/>
        <v>82</v>
      </c>
      <c r="G7" s="4">
        <f t="shared" si="1"/>
        <v>12120284.810000001</v>
      </c>
    </row>
    <row r="8" spans="1:7" x14ac:dyDescent="0.25">
      <c r="A8" s="2" t="s">
        <v>34</v>
      </c>
      <c r="B8" s="6">
        <v>52</v>
      </c>
      <c r="C8" s="8">
        <v>12136489.09</v>
      </c>
      <c r="D8" s="6">
        <v>7</v>
      </c>
      <c r="E8" s="8">
        <v>1982777.58</v>
      </c>
      <c r="F8" s="4">
        <f t="shared" si="0"/>
        <v>45</v>
      </c>
      <c r="G8" s="4">
        <f t="shared" si="1"/>
        <v>10153711.51</v>
      </c>
    </row>
    <row r="9" spans="1:7" x14ac:dyDescent="0.25">
      <c r="A9" s="6" t="s">
        <v>12</v>
      </c>
      <c r="B9" s="6">
        <v>69</v>
      </c>
      <c r="C9" s="8">
        <v>15261367.060000001</v>
      </c>
      <c r="D9" s="6">
        <v>40</v>
      </c>
      <c r="E9" s="8">
        <v>9830178.2599999998</v>
      </c>
      <c r="F9" s="4">
        <f t="shared" si="0"/>
        <v>29</v>
      </c>
      <c r="G9" s="4">
        <f t="shared" si="1"/>
        <v>5431188.8000000007</v>
      </c>
    </row>
    <row r="10" spans="1:7" x14ac:dyDescent="0.25">
      <c r="A10" s="6" t="s">
        <v>13</v>
      </c>
      <c r="B10" s="6">
        <v>0</v>
      </c>
      <c r="C10" s="8">
        <v>0</v>
      </c>
      <c r="D10" s="6">
        <v>3</v>
      </c>
      <c r="E10" s="8">
        <v>246019.42</v>
      </c>
      <c r="F10" s="4">
        <f t="shared" si="0"/>
        <v>-3</v>
      </c>
      <c r="G10" s="4">
        <f t="shared" si="1"/>
        <v>-246019.42</v>
      </c>
    </row>
    <row r="11" spans="1:7" x14ac:dyDescent="0.25">
      <c r="A11" s="6" t="s">
        <v>14</v>
      </c>
      <c r="B11" s="6">
        <v>7</v>
      </c>
      <c r="C11" s="8">
        <v>742322.77</v>
      </c>
      <c r="D11" s="6">
        <v>18</v>
      </c>
      <c r="E11" s="8">
        <v>7502580.2400000002</v>
      </c>
      <c r="F11" s="4">
        <f t="shared" si="0"/>
        <v>-11</v>
      </c>
      <c r="G11" s="4">
        <f t="shared" si="1"/>
        <v>-6760257.4700000007</v>
      </c>
    </row>
    <row r="12" spans="1:7" x14ac:dyDescent="0.25">
      <c r="A12" s="2" t="s">
        <v>15</v>
      </c>
      <c r="B12" s="6">
        <v>3</v>
      </c>
      <c r="C12" s="8">
        <v>1526044.89</v>
      </c>
      <c r="D12" s="6">
        <v>632</v>
      </c>
      <c r="E12" s="8">
        <v>114450940.75</v>
      </c>
      <c r="F12" s="4">
        <f t="shared" si="0"/>
        <v>-629</v>
      </c>
      <c r="G12" s="4">
        <f t="shared" si="1"/>
        <v>-112924895.86</v>
      </c>
    </row>
    <row r="13" spans="1:7" x14ac:dyDescent="0.25">
      <c r="A13" s="2" t="s">
        <v>16</v>
      </c>
      <c r="B13" s="6">
        <v>159</v>
      </c>
      <c r="C13" s="8">
        <v>37571355.579999998</v>
      </c>
      <c r="D13" s="6">
        <v>19</v>
      </c>
      <c r="E13" s="8">
        <v>3830460.73</v>
      </c>
      <c r="F13" s="4">
        <f t="shared" si="0"/>
        <v>140</v>
      </c>
      <c r="G13" s="4">
        <f t="shared" si="1"/>
        <v>33740894.850000001</v>
      </c>
    </row>
    <row r="14" spans="1:7" x14ac:dyDescent="0.25">
      <c r="A14" s="2" t="s">
        <v>17</v>
      </c>
      <c r="B14" s="6">
        <v>0</v>
      </c>
      <c r="C14" s="8">
        <v>0</v>
      </c>
      <c r="D14" s="6">
        <v>5</v>
      </c>
      <c r="E14" s="8">
        <v>279611</v>
      </c>
      <c r="F14" s="4">
        <f t="shared" si="0"/>
        <v>-5</v>
      </c>
      <c r="G14" s="4">
        <f t="shared" si="1"/>
        <v>-279611</v>
      </c>
    </row>
    <row r="15" spans="1:7" x14ac:dyDescent="0.25">
      <c r="A15" s="6" t="s">
        <v>35</v>
      </c>
      <c r="B15" s="6">
        <v>0</v>
      </c>
      <c r="C15" s="8">
        <v>0</v>
      </c>
      <c r="D15" s="6">
        <v>8</v>
      </c>
      <c r="E15" s="8">
        <v>5349096.92</v>
      </c>
      <c r="F15" s="4">
        <f t="shared" si="0"/>
        <v>-8</v>
      </c>
      <c r="G15" s="4">
        <f t="shared" si="1"/>
        <v>-5349096.92</v>
      </c>
    </row>
    <row r="16" spans="1:7" x14ac:dyDescent="0.25">
      <c r="A16" s="2" t="s">
        <v>18</v>
      </c>
      <c r="B16" s="6">
        <v>159</v>
      </c>
      <c r="C16" s="8">
        <v>31612403.640000001</v>
      </c>
      <c r="D16" s="6">
        <v>16</v>
      </c>
      <c r="E16" s="8">
        <v>3758754</v>
      </c>
      <c r="F16" s="4">
        <f t="shared" si="0"/>
        <v>143</v>
      </c>
      <c r="G16" s="4">
        <f t="shared" si="1"/>
        <v>27853649.640000001</v>
      </c>
    </row>
    <row r="17" spans="1:9" x14ac:dyDescent="0.25">
      <c r="A17" s="2" t="s">
        <v>19</v>
      </c>
      <c r="B17" s="6">
        <v>0</v>
      </c>
      <c r="C17" s="8">
        <v>0</v>
      </c>
      <c r="D17" s="6">
        <v>5</v>
      </c>
      <c r="E17" s="8">
        <v>130427</v>
      </c>
      <c r="F17" s="4">
        <f t="shared" si="0"/>
        <v>-5</v>
      </c>
      <c r="G17" s="4">
        <f t="shared" si="1"/>
        <v>-130427</v>
      </c>
    </row>
    <row r="18" spans="1:9" x14ac:dyDescent="0.25">
      <c r="A18" s="2" t="s">
        <v>20</v>
      </c>
      <c r="B18" s="6">
        <v>0</v>
      </c>
      <c r="C18" s="8">
        <v>0</v>
      </c>
      <c r="D18" s="6">
        <v>1</v>
      </c>
      <c r="E18" s="8">
        <v>24091.66</v>
      </c>
      <c r="F18" s="4">
        <f t="shared" si="0"/>
        <v>-1</v>
      </c>
      <c r="G18" s="4">
        <f t="shared" si="1"/>
        <v>-24091.66</v>
      </c>
    </row>
    <row r="19" spans="1:9" x14ac:dyDescent="0.25">
      <c r="A19" s="2" t="s">
        <v>21</v>
      </c>
      <c r="B19" s="6">
        <v>97</v>
      </c>
      <c r="C19" s="8">
        <v>20285363.780000001</v>
      </c>
      <c r="D19" s="6">
        <v>42</v>
      </c>
      <c r="E19" s="8">
        <v>12206677.57</v>
      </c>
      <c r="F19" s="4">
        <f t="shared" si="0"/>
        <v>55</v>
      </c>
      <c r="G19" s="4">
        <f t="shared" si="1"/>
        <v>8078686.2100000009</v>
      </c>
    </row>
    <row r="20" spans="1:9" x14ac:dyDescent="0.25">
      <c r="A20" s="2" t="s">
        <v>22</v>
      </c>
      <c r="B20" s="6">
        <v>0</v>
      </c>
      <c r="C20" s="8">
        <v>0</v>
      </c>
      <c r="D20" s="6">
        <v>1</v>
      </c>
      <c r="E20" s="8">
        <v>228183</v>
      </c>
      <c r="F20" s="4">
        <f t="shared" si="0"/>
        <v>-1</v>
      </c>
      <c r="G20" s="4">
        <f t="shared" si="1"/>
        <v>-228183</v>
      </c>
    </row>
    <row r="21" spans="1:9" x14ac:dyDescent="0.25">
      <c r="A21" s="2" t="s">
        <v>23</v>
      </c>
      <c r="B21" s="6">
        <v>24</v>
      </c>
      <c r="C21" s="8">
        <v>7246293.25</v>
      </c>
      <c r="D21" s="6">
        <v>9</v>
      </c>
      <c r="E21" s="8">
        <v>592124</v>
      </c>
      <c r="F21" s="4">
        <f t="shared" si="0"/>
        <v>15</v>
      </c>
      <c r="G21" s="4">
        <f t="shared" si="1"/>
        <v>6654169.25</v>
      </c>
    </row>
    <row r="22" spans="1:9" x14ac:dyDescent="0.25">
      <c r="A22" s="2" t="s">
        <v>24</v>
      </c>
      <c r="B22" s="6">
        <v>0</v>
      </c>
      <c r="C22" s="8">
        <v>0</v>
      </c>
      <c r="D22" s="6">
        <v>23</v>
      </c>
      <c r="E22" s="8">
        <v>2429260.4900000002</v>
      </c>
      <c r="F22" s="4">
        <f t="shared" si="0"/>
        <v>-23</v>
      </c>
      <c r="G22" s="4">
        <f t="shared" si="1"/>
        <v>-2429260.4900000002</v>
      </c>
    </row>
    <row r="23" spans="1:9" x14ac:dyDescent="0.25">
      <c r="A23" s="2" t="s">
        <v>25</v>
      </c>
      <c r="B23" s="6">
        <v>0</v>
      </c>
      <c r="C23" s="8">
        <v>0</v>
      </c>
      <c r="D23" s="6">
        <v>0</v>
      </c>
      <c r="E23" s="8">
        <v>0</v>
      </c>
      <c r="F23" s="4">
        <f t="shared" ref="F23" si="2">SUM(B23-D23)</f>
        <v>0</v>
      </c>
      <c r="G23" s="4">
        <f t="shared" ref="G23" si="3">SUM(C23-E23)</f>
        <v>0</v>
      </c>
    </row>
    <row r="24" spans="1:9" x14ac:dyDescent="0.25">
      <c r="A24" s="2" t="s">
        <v>26</v>
      </c>
      <c r="B24" s="6">
        <v>288</v>
      </c>
      <c r="C24" s="8">
        <v>55472293.549999997</v>
      </c>
      <c r="D24" s="6">
        <v>38</v>
      </c>
      <c r="E24" s="8">
        <v>18532941.640000001</v>
      </c>
      <c r="F24" s="4">
        <f t="shared" ref="F24" si="4">SUM(B24-D24)</f>
        <v>250</v>
      </c>
      <c r="G24" s="4">
        <f t="shared" ref="G24" si="5">SUM(C24-E24)</f>
        <v>36939351.909999996</v>
      </c>
    </row>
    <row r="25" spans="1:9" x14ac:dyDescent="0.25">
      <c r="A25" s="2" t="s">
        <v>27</v>
      </c>
      <c r="B25" s="6">
        <v>0</v>
      </c>
      <c r="C25" s="8">
        <v>0</v>
      </c>
      <c r="D25" s="6">
        <v>6</v>
      </c>
      <c r="E25" s="8">
        <v>232988.33</v>
      </c>
      <c r="F25" s="4">
        <f t="shared" ref="F25" si="6">SUM(B25-D25)</f>
        <v>-6</v>
      </c>
      <c r="G25" s="4">
        <f t="shared" ref="G25" si="7">SUM(C25-E25)</f>
        <v>-232988.33</v>
      </c>
    </row>
    <row r="26" spans="1:9" x14ac:dyDescent="0.25">
      <c r="A26" s="15" t="s">
        <v>32</v>
      </c>
      <c r="B26" s="15">
        <f>SUM(B2:B25)</f>
        <v>975</v>
      </c>
      <c r="C26" s="17">
        <f t="shared" ref="C26:G26" si="8">SUM(C2:C25)</f>
        <v>205420227.56999999</v>
      </c>
      <c r="D26" s="15">
        <f t="shared" si="8"/>
        <v>975</v>
      </c>
      <c r="E26" s="17">
        <f t="shared" si="8"/>
        <v>205420227.57000002</v>
      </c>
      <c r="F26" s="15">
        <f t="shared" si="8"/>
        <v>0</v>
      </c>
      <c r="G26" s="16">
        <f>SUM(G2:G25)</f>
        <v>-1.6676494851708412E-8</v>
      </c>
    </row>
    <row r="28" spans="1:9" x14ac:dyDescent="0.25">
      <c r="F28" s="5"/>
      <c r="G28" s="5"/>
      <c r="H28" s="31"/>
      <c r="I28" s="31"/>
    </row>
  </sheetData>
  <sortState xmlns:xlrd2="http://schemas.microsoft.com/office/spreadsheetml/2017/richdata2" ref="A2:G26">
    <sortCondition ref="A2:A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Q4 2025</vt:lpstr>
      <vt:lpstr>fördelning mellan trad &amp; fond</vt:lpstr>
      <vt:lpstr>Oktober</vt:lpstr>
      <vt:lpstr>November</vt:lpstr>
      <vt:lpstr>December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NPOI</dc:creator>
  <cp:keywords/>
  <dc:description/>
  <cp:lastModifiedBy>Jonatan Chauca</cp:lastModifiedBy>
  <cp:revision/>
  <dcterms:created xsi:type="dcterms:W3CDTF">2023-04-17T08:58:42Z</dcterms:created>
  <dcterms:modified xsi:type="dcterms:W3CDTF">2026-01-16T06:55:43Z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  <property fmtid="{D5CDD505-2E9C-101B-9397-08002B2CF9AE}" pid="4" name="MSIP_Label_0d842a68-ad7d-4a83-8399-dc200610c472_Enabled">
    <vt:lpwstr>true</vt:lpwstr>
  </property>
  <property fmtid="{D5CDD505-2E9C-101B-9397-08002B2CF9AE}" pid="5" name="MSIP_Label_0d842a68-ad7d-4a83-8399-dc200610c472_SetDate">
    <vt:lpwstr>2023-04-17T08:58:59Z</vt:lpwstr>
  </property>
  <property fmtid="{D5CDD505-2E9C-101B-9397-08002B2CF9AE}" pid="6" name="MSIP_Label_0d842a68-ad7d-4a83-8399-dc200610c472_Method">
    <vt:lpwstr>Standard</vt:lpwstr>
  </property>
  <property fmtid="{D5CDD505-2E9C-101B-9397-08002B2CF9AE}" pid="7" name="MSIP_Label_0d842a68-ad7d-4a83-8399-dc200610c472_Name">
    <vt:lpwstr>0d842a68-ad7d-4a83-8399-dc200610c472</vt:lpwstr>
  </property>
  <property fmtid="{D5CDD505-2E9C-101B-9397-08002B2CF9AE}" pid="8" name="MSIP_Label_0d842a68-ad7d-4a83-8399-dc200610c472_SiteId">
    <vt:lpwstr>eead8bce-d10f-4053-bb3e-de872734ffd5</vt:lpwstr>
  </property>
  <property fmtid="{D5CDD505-2E9C-101B-9397-08002B2CF9AE}" pid="9" name="MSIP_Label_0d842a68-ad7d-4a83-8399-dc200610c472_ActionId">
    <vt:lpwstr>e5636014-b8e1-417a-bc27-169f2b6af953</vt:lpwstr>
  </property>
  <property fmtid="{D5CDD505-2E9C-101B-9397-08002B2CF9AE}" pid="10" name="MSIP_Label_0d842a68-ad7d-4a83-8399-dc200610c472_ContentBits">
    <vt:lpwstr>0</vt:lpwstr>
  </property>
  <property fmtid="{D5CDD505-2E9C-101B-9397-08002B2CF9AE}" pid="11" name="_AdHocReviewCycleID">
    <vt:i4>-1350235468</vt:i4>
  </property>
  <property fmtid="{D5CDD505-2E9C-101B-9397-08002B2CF9AE}" pid="12" name="_NewReviewCycle">
    <vt:lpwstr/>
  </property>
  <property fmtid="{D5CDD505-2E9C-101B-9397-08002B2CF9AE}" pid="13" name="_EmailSubject">
    <vt:lpwstr>statistik Q1 2023 till webben</vt:lpwstr>
  </property>
  <property fmtid="{D5CDD505-2E9C-101B-9397-08002B2CF9AE}" pid="14" name="_AuthorEmail">
    <vt:lpwstr>Daiva.Mills@skandikon.se</vt:lpwstr>
  </property>
  <property fmtid="{D5CDD505-2E9C-101B-9397-08002B2CF9AE}" pid="15" name="_AuthorEmailDisplayName">
    <vt:lpwstr>Daiva Mills</vt:lpwstr>
  </property>
  <property fmtid="{D5CDD505-2E9C-101B-9397-08002B2CF9AE}" pid="16" name="_ReviewingToolsShownOnce">
    <vt:lpwstr/>
  </property>
</Properties>
</file>